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weder_000\OneDrive\Corona R - Zahlen bis 21.12.2020\Desktop\"/>
    </mc:Choice>
  </mc:AlternateContent>
  <xr:revisionPtr revIDLastSave="0" documentId="13_ncr:1_{C3ECD0F6-BA11-4B61-BB49-0DA2B527102A}" xr6:coauthVersionLast="47" xr6:coauthVersionMax="47" xr10:uidLastSave="{00000000-0000-0000-0000-000000000000}"/>
  <bookViews>
    <workbookView xWindow="-120" yWindow="-120" windowWidth="29040" windowHeight="15840" activeTab="1" xr2:uid="{00000000-000D-0000-FFFF-FFFF00000000}"/>
  </bookViews>
  <sheets>
    <sheet name="KONZEPT UND HINWEISE" sheetId="2" r:id="rId1"/>
    <sheet name="BERECHNUNG" sheetId="1" r:id="rId2"/>
  </sheets>
  <definedNames>
    <definedName name="_xlnm.Print_Area" localSheetId="1">BERECHNUNG!$A$1:$K$28</definedName>
    <definedName name="_xlnm.Print_Area" localSheetId="0">'KONZEPT UND HINWEISE'!$A$1:$L$25,'KONZEPT UND HINWEISE'!$A$27:$L$64</definedName>
    <definedName name="solver_adj" localSheetId="1" hidden="1">BERECHNUNG!$J$11</definedName>
    <definedName name="solver_cvg" localSheetId="1" hidden="1">0.0001</definedName>
    <definedName name="solver_drv" localSheetId="1" hidden="1">1</definedName>
    <definedName name="solver_eng" localSheetId="1" hidden="1">1</definedName>
    <definedName name="solver_est" localSheetId="1" hidden="1">1</definedName>
    <definedName name="solver_itr" localSheetId="1" hidden="1">2147483647</definedName>
    <definedName name="solver_mip" localSheetId="1" hidden="1">2147483647</definedName>
    <definedName name="solver_mni" localSheetId="1" hidden="1">30</definedName>
    <definedName name="solver_mrt" localSheetId="1" hidden="1">0.075</definedName>
    <definedName name="solver_msl" localSheetId="1" hidden="1">2</definedName>
    <definedName name="solver_neg" localSheetId="1" hidden="1">1</definedName>
    <definedName name="solver_nod" localSheetId="1" hidden="1">2147483647</definedName>
    <definedName name="solver_num" localSheetId="1" hidden="1">0</definedName>
    <definedName name="solver_nwt" localSheetId="1" hidden="1">1</definedName>
    <definedName name="solver_opt" localSheetId="1" hidden="1">BERECHNUNG!$M$9</definedName>
    <definedName name="solver_pre" localSheetId="1" hidden="1">0.000001</definedName>
    <definedName name="solver_rbv" localSheetId="1" hidden="1">1</definedName>
    <definedName name="solver_rlx" localSheetId="1" hidden="1">2</definedName>
    <definedName name="solver_rsd" localSheetId="1" hidden="1">0</definedName>
    <definedName name="solver_scl" localSheetId="1" hidden="1">1</definedName>
    <definedName name="solver_sho" localSheetId="1" hidden="1">2</definedName>
    <definedName name="solver_ssz" localSheetId="1" hidden="1">100</definedName>
    <definedName name="solver_tim" localSheetId="1" hidden="1">2147483647</definedName>
    <definedName name="solver_tol" localSheetId="1" hidden="1">0.01</definedName>
    <definedName name="solver_typ" localSheetId="1" hidden="1">3</definedName>
    <definedName name="solver_val" localSheetId="1" hidden="1">0</definedName>
    <definedName name="solver_ver" localSheetId="1" hidden="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34" i="1" l="1"/>
  <c r="F12" i="1" s="1"/>
  <c r="H10" i="1"/>
  <c r="H9" i="1"/>
  <c r="Q9" i="1"/>
  <c r="M64" i="1" l="1"/>
  <c r="R9" i="1"/>
  <c r="M31" i="1"/>
  <c r="M39" i="1"/>
  <c r="M9" i="1"/>
  <c r="N9" i="1" s="1"/>
  <c r="O9" i="1" s="1"/>
  <c r="M33" i="1"/>
  <c r="M41" i="1"/>
  <c r="M49" i="1"/>
  <c r="M57" i="1"/>
  <c r="M10" i="1"/>
  <c r="M18" i="1"/>
  <c r="M26" i="1"/>
  <c r="M34" i="1"/>
  <c r="M42" i="1"/>
  <c r="M50" i="1"/>
  <c r="M58" i="1"/>
  <c r="M59" i="1"/>
  <c r="M15" i="1"/>
  <c r="M55" i="1"/>
  <c r="M19" i="1"/>
  <c r="M43" i="1"/>
  <c r="M12" i="1"/>
  <c r="M20" i="1"/>
  <c r="M28" i="1"/>
  <c r="M36" i="1"/>
  <c r="M44" i="1"/>
  <c r="M52" i="1"/>
  <c r="M60" i="1"/>
  <c r="M25" i="1"/>
  <c r="M35" i="1"/>
  <c r="M13" i="1"/>
  <c r="M21" i="1"/>
  <c r="M29" i="1"/>
  <c r="M37" i="1"/>
  <c r="M45" i="1"/>
  <c r="M53" i="1"/>
  <c r="M61" i="1"/>
  <c r="M23" i="1"/>
  <c r="M47" i="1"/>
  <c r="M17" i="1"/>
  <c r="M11" i="1"/>
  <c r="M27" i="1"/>
  <c r="M51" i="1"/>
  <c r="M14" i="1"/>
  <c r="M22" i="1"/>
  <c r="M30" i="1"/>
  <c r="M38" i="1"/>
  <c r="M46" i="1"/>
  <c r="M54" i="1"/>
  <c r="M62" i="1"/>
  <c r="M63" i="1"/>
  <c r="M16" i="1"/>
  <c r="M24" i="1"/>
  <c r="M32" i="1"/>
  <c r="M40" i="1"/>
  <c r="M48" i="1"/>
  <c r="M56" i="1"/>
  <c r="S9" i="1"/>
  <c r="L10" i="1"/>
  <c r="L11" i="1" l="1"/>
  <c r="N10" i="1"/>
  <c r="O10" i="1" s="1"/>
  <c r="L12" i="1" l="1"/>
  <c r="N11" i="1"/>
  <c r="O11" i="1" s="1"/>
  <c r="L13" i="1" l="1"/>
  <c r="N12" i="1"/>
  <c r="O12" i="1" s="1"/>
  <c r="L14" i="1" l="1"/>
  <c r="N13" i="1"/>
  <c r="O13" i="1" s="1"/>
  <c r="L15" i="1" l="1"/>
  <c r="N14" i="1"/>
  <c r="O14" i="1" s="1"/>
  <c r="N15" i="1" l="1"/>
  <c r="O15" i="1" s="1"/>
  <c r="L16" i="1"/>
  <c r="N16" i="1" l="1"/>
  <c r="O16" i="1" s="1"/>
  <c r="L17" i="1"/>
  <c r="L18" i="1" l="1"/>
  <c r="N17" i="1"/>
  <c r="O17" i="1" s="1"/>
  <c r="N18" i="1" l="1"/>
  <c r="O18" i="1" s="1"/>
  <c r="L19" i="1"/>
  <c r="L20" i="1" l="1"/>
  <c r="N19" i="1"/>
  <c r="O19" i="1" s="1"/>
  <c r="L21" i="1" l="1"/>
  <c r="N20" i="1"/>
  <c r="O20" i="1" s="1"/>
  <c r="L22" i="1" l="1"/>
  <c r="N21" i="1"/>
  <c r="O21" i="1" s="1"/>
  <c r="L23" i="1" l="1"/>
  <c r="N22" i="1"/>
  <c r="O22" i="1" s="1"/>
  <c r="L24" i="1" l="1"/>
  <c r="N23" i="1"/>
  <c r="O23" i="1" s="1"/>
  <c r="L25" i="1" l="1"/>
  <c r="N24" i="1"/>
  <c r="O24" i="1" s="1"/>
  <c r="L26" i="1" l="1"/>
  <c r="N25" i="1"/>
  <c r="O25" i="1" s="1"/>
  <c r="L27" i="1" l="1"/>
  <c r="N26" i="1"/>
  <c r="O26" i="1" s="1"/>
  <c r="L28" i="1" l="1"/>
  <c r="N27" i="1"/>
  <c r="O27" i="1" s="1"/>
  <c r="L29" i="1" l="1"/>
  <c r="N28" i="1"/>
  <c r="O28" i="1" s="1"/>
  <c r="L30" i="1" l="1"/>
  <c r="N29" i="1"/>
  <c r="O29" i="1" s="1"/>
  <c r="L31" i="1" l="1"/>
  <c r="N30" i="1"/>
  <c r="O30" i="1" s="1"/>
  <c r="L32" i="1" l="1"/>
  <c r="N31" i="1"/>
  <c r="O31" i="1" s="1"/>
  <c r="L33" i="1" l="1"/>
  <c r="N32" i="1"/>
  <c r="O32" i="1" s="1"/>
  <c r="L34" i="1" l="1"/>
  <c r="N33" i="1"/>
  <c r="O33" i="1" s="1"/>
  <c r="L35" i="1" l="1"/>
  <c r="N34" i="1"/>
  <c r="O34" i="1" s="1"/>
  <c r="L36" i="1" l="1"/>
  <c r="N35" i="1"/>
  <c r="O35" i="1" s="1"/>
  <c r="L37" i="1" l="1"/>
  <c r="N36" i="1"/>
  <c r="O36" i="1" s="1"/>
  <c r="L38" i="1" l="1"/>
  <c r="N37" i="1"/>
  <c r="O37" i="1" s="1"/>
  <c r="L39" i="1" l="1"/>
  <c r="N38" i="1"/>
  <c r="O38" i="1" s="1"/>
  <c r="L40" i="1" l="1"/>
  <c r="N39" i="1"/>
  <c r="O39" i="1" s="1"/>
  <c r="L41" i="1" l="1"/>
  <c r="N40" i="1"/>
  <c r="O40" i="1" s="1"/>
  <c r="L42" i="1" l="1"/>
  <c r="N41" i="1"/>
  <c r="O41" i="1" s="1"/>
  <c r="L43" i="1" l="1"/>
  <c r="N42" i="1"/>
  <c r="O42" i="1" s="1"/>
  <c r="L44" i="1" l="1"/>
  <c r="N43" i="1"/>
  <c r="O43" i="1" s="1"/>
  <c r="L45" i="1" l="1"/>
  <c r="N44" i="1"/>
  <c r="O44" i="1" s="1"/>
  <c r="L46" i="1" l="1"/>
  <c r="N45" i="1"/>
  <c r="O45" i="1" s="1"/>
  <c r="L47" i="1" l="1"/>
  <c r="N46" i="1"/>
  <c r="O46" i="1" s="1"/>
  <c r="L48" i="1" l="1"/>
  <c r="N47" i="1"/>
  <c r="O47" i="1" s="1"/>
  <c r="L49" i="1" l="1"/>
  <c r="N48" i="1"/>
  <c r="O48" i="1" s="1"/>
  <c r="L50" i="1" l="1"/>
  <c r="N49" i="1"/>
  <c r="O49" i="1" s="1"/>
  <c r="L51" i="1" l="1"/>
  <c r="N50" i="1"/>
  <c r="O50" i="1" s="1"/>
  <c r="L52" i="1" l="1"/>
  <c r="N51" i="1"/>
  <c r="O51" i="1" s="1"/>
  <c r="L53" i="1" l="1"/>
  <c r="T9" i="1" s="1"/>
  <c r="U9" i="1" s="1"/>
  <c r="N52" i="1"/>
  <c r="O52" i="1" s="1"/>
  <c r="L54" i="1" l="1"/>
  <c r="N53" i="1"/>
  <c r="O53" i="1" s="1"/>
  <c r="L55" i="1" l="1"/>
  <c r="N54" i="1"/>
  <c r="O54" i="1" s="1"/>
  <c r="L56" i="1" l="1"/>
  <c r="N55" i="1"/>
  <c r="O55" i="1" s="1"/>
  <c r="L57" i="1" l="1"/>
  <c r="N56" i="1"/>
  <c r="O56" i="1" s="1"/>
  <c r="L58" i="1" l="1"/>
  <c r="N57" i="1"/>
  <c r="O57" i="1" s="1"/>
  <c r="L59" i="1" l="1"/>
  <c r="N58" i="1"/>
  <c r="O58" i="1" s="1"/>
  <c r="L60" i="1" l="1"/>
  <c r="N59" i="1"/>
  <c r="O59" i="1" s="1"/>
  <c r="L61" i="1" l="1"/>
  <c r="N60" i="1"/>
  <c r="O60" i="1" s="1"/>
  <c r="L62" i="1" l="1"/>
  <c r="N61" i="1"/>
  <c r="O61" i="1" s="1"/>
  <c r="L63" i="1" l="1"/>
  <c r="N62" i="1"/>
  <c r="O62" i="1" s="1"/>
  <c r="L64" i="1" l="1"/>
  <c r="N64" i="1" s="1"/>
  <c r="O64" i="1" s="1"/>
  <c r="N63" i="1"/>
  <c r="O63" i="1" s="1"/>
  <c r="J11" i="1" l="1"/>
  <c r="K11" i="1" s="1"/>
  <c r="J10" i="1" l="1"/>
  <c r="K10" i="1" s="1"/>
  <c r="J9" i="1"/>
  <c r="J14" i="1" s="1"/>
  <c r="K14" i="1" s="1"/>
  <c r="J12" i="1" l="1"/>
  <c r="K12" i="1" s="1"/>
  <c r="K9" i="1"/>
  <c r="J16" i="1" l="1"/>
  <c r="K16" i="1" s="1"/>
  <c r="J17" i="1" l="1"/>
  <c r="K17" i="1" s="1"/>
</calcChain>
</file>

<file path=xl/sharedStrings.xml><?xml version="1.0" encoding="utf-8"?>
<sst xmlns="http://schemas.openxmlformats.org/spreadsheetml/2006/main" count="66" uniqueCount="65">
  <si>
    <t>STATISCHE EINFLÜSSE:</t>
  </si>
  <si>
    <t>≤ 300</t>
  </si>
  <si>
    <t xml:space="preserve"> ≤ 850</t>
  </si>
  <si>
    <t>50  ≤</t>
  </si>
  <si>
    <t xml:space="preserve"> ≤ 300</t>
  </si>
  <si>
    <t xml:space="preserve"> ≤ 15</t>
  </si>
  <si>
    <t>2 ≤</t>
  </si>
  <si>
    <t>[mm]</t>
  </si>
  <si>
    <t>[N/mm2]</t>
  </si>
  <si>
    <t>[-]</t>
  </si>
  <si>
    <t>ERGEBNISSE:</t>
  </si>
  <si>
    <t>Δdnom</t>
  </si>
  <si>
    <t>Fundamentpatten - Fläche, entsprechend gedämmt</t>
  </si>
  <si>
    <t>[m2]</t>
  </si>
  <si>
    <t>positiv: zu Gunsten FOAMGLAS; negativ: zu Gunsten XPS</t>
  </si>
  <si>
    <r>
      <t xml:space="preserve">20 </t>
    </r>
    <r>
      <rPr>
        <sz val="11"/>
        <color rgb="FF0070C0"/>
        <rFont val="Calibri"/>
        <family val="2"/>
      </rPr>
      <t>≤</t>
    </r>
  </si>
  <si>
    <r>
      <t xml:space="preserve">150 </t>
    </r>
    <r>
      <rPr>
        <sz val="11"/>
        <color rgb="FF0070C0"/>
        <rFont val="Calibri"/>
        <family val="2"/>
      </rPr>
      <t>≤</t>
    </r>
  </si>
  <si>
    <t xml:space="preserve">BILANZIERTE DIFFERENZ DER CO2 - BELASTUNG JE NACH BETTUNGSSITUATION </t>
  </si>
  <si>
    <t xml:space="preserve">FUNDAMENTPLATTE AUF WÄRMEDÄMMSCHICHT </t>
  </si>
  <si>
    <t>FOAMGLAS vs. POLYSTYROL - HARTSCHAUM XPS; VORGABE: GLEICHE LOKALE VERFORMUNGEN  WIE OHNE DÄMMSCHICHT</t>
  </si>
  <si>
    <t>[MN/m2]</t>
  </si>
  <si>
    <t>STOFFLICHE  EINFLÜSSE:</t>
  </si>
  <si>
    <t>CO2 (KBOB)</t>
  </si>
  <si>
    <t>14,4 kg/kg</t>
  </si>
  <si>
    <t>1,19 kg/kg</t>
  </si>
  <si>
    <t>0,10 kg/kg</t>
  </si>
  <si>
    <t>CO2 kg/m3</t>
  </si>
  <si>
    <t>CO2 eq. inf. (Mehr -) Beton (Basis: 2400 kg/m3)</t>
  </si>
  <si>
    <t>CO2 eq. inf. FOAMGLAS - Dämmung (Basis: 100 kg/m3)</t>
  </si>
  <si>
    <t>CO2 eq. inf. XPS - Dämmung (Basis: 30 kg/m3)</t>
  </si>
  <si>
    <r>
      <t xml:space="preserve">Verhältniszahl: </t>
    </r>
    <r>
      <rPr>
        <sz val="11"/>
        <color theme="1"/>
        <rFont val="Calibri"/>
        <family val="2"/>
      </rPr>
      <t>λD_FOAMGLAS / λD_XPS</t>
    </r>
    <r>
      <rPr>
        <sz val="11"/>
        <color theme="1"/>
        <rFont val="Calibri"/>
        <family val="2"/>
        <scheme val="minor"/>
      </rPr>
      <t xml:space="preserve"> (Basis: 0,045/0,035)</t>
    </r>
  </si>
  <si>
    <t>Spezifische CO2 - Einsparung dank FOAMGLAS</t>
  </si>
  <si>
    <t xml:space="preserve">Gesamte CO2 - Einsparung dank FOAMGLAS </t>
  </si>
  <si>
    <t>massgebender Langzeit - E - Modul je nach XPS- Typ</t>
  </si>
  <si>
    <t>davon Zähler</t>
  </si>
  <si>
    <t>davon Nenner</t>
  </si>
  <si>
    <t>gesucht: Erforderliche Plattenstärke falls XPS - Lagerung</t>
  </si>
  <si>
    <t>gesucht: Erforderliche Plattenstärke falls FOAMGLAS - Lagerung</t>
  </si>
  <si>
    <t>Dämmstärke falls XPS (Festlegung Bauphysiker)</t>
  </si>
  <si>
    <t>(*jener Dämmstoff, der NICHT der Referenzsituation entspricht)</t>
  </si>
  <si>
    <t>CO2 - Differenz "Beton",  je nach *alternativem Dämmstoff</t>
  </si>
  <si>
    <t>davon bettungsbedingte Differenz zur Referenzsituation</t>
  </si>
  <si>
    <t>Referenz - Plattenstärke; Begriff s. "H21:J30" (Berechn. Bauing.)</t>
  </si>
  <si>
    <r>
      <rPr>
        <sz val="11"/>
        <color rgb="FFFF0000"/>
        <rFont val="Calibri"/>
        <family val="2"/>
        <scheme val="minor"/>
      </rPr>
      <t>A)</t>
    </r>
    <r>
      <rPr>
        <sz val="11"/>
        <color rgb="FF7030A0"/>
        <rFont val="Calibri"/>
        <family val="2"/>
        <scheme val="minor"/>
      </rPr>
      <t xml:space="preserve"> Fundamentplatte gemäss Zelle F11 direkt auf Erdreich oder auf FOAMGLAS</t>
    </r>
  </si>
  <si>
    <r>
      <rPr>
        <sz val="11"/>
        <color rgb="FFFF0000"/>
        <rFont val="Calibri"/>
        <family val="2"/>
        <scheme val="minor"/>
      </rPr>
      <t>B)</t>
    </r>
    <r>
      <rPr>
        <sz val="11"/>
        <color rgb="FF7030A0"/>
        <rFont val="Calibri"/>
        <family val="2"/>
        <scheme val="minor"/>
      </rPr>
      <t xml:space="preserve"> Fundamentplatte gemäss Zelle F11 auf XPS aufliegend</t>
    </r>
  </si>
  <si>
    <r>
      <t>BERECHNUNG JE NACH REFERENZSITUATION (</t>
    </r>
    <r>
      <rPr>
        <b/>
        <sz val="11"/>
        <color rgb="FFFF0000"/>
        <rFont val="Calibri"/>
        <family val="2"/>
        <scheme val="minor"/>
      </rPr>
      <t>A</t>
    </r>
    <r>
      <rPr>
        <b/>
        <sz val="11"/>
        <color rgb="FF7030A0"/>
        <rFont val="Calibri"/>
        <family val="2"/>
        <scheme val="minor"/>
      </rPr>
      <t xml:space="preserve"> oder </t>
    </r>
    <r>
      <rPr>
        <b/>
        <sz val="11"/>
        <color rgb="FFFF0000"/>
        <rFont val="Calibri"/>
        <family val="2"/>
        <scheme val="minor"/>
      </rPr>
      <t>B</t>
    </r>
    <r>
      <rPr>
        <b/>
        <sz val="11"/>
        <color rgb="FF7030A0"/>
        <rFont val="Calibri"/>
        <family val="2"/>
        <scheme val="minor"/>
      </rPr>
      <t>):</t>
    </r>
  </si>
  <si>
    <t>UMKEHRUNG</t>
  </si>
  <si>
    <t>CO2 - Differenz "Dämmung"</t>
  </si>
  <si>
    <t>14.06.2022/Ba.</t>
  </si>
  <si>
    <t>IST DIE REFERENZSITUATION</t>
  </si>
  <si>
    <r>
      <t xml:space="preserve">tippe in die Zelle H28 den Buchstaben </t>
    </r>
    <r>
      <rPr>
        <b/>
        <sz val="11"/>
        <color rgb="FFFF0000"/>
        <rFont val="Calibri"/>
        <family val="2"/>
        <scheme val="minor"/>
      </rPr>
      <t>A</t>
    </r>
  </si>
  <si>
    <r>
      <t xml:space="preserve">tippe in die Zelle H28 den Buchstaben </t>
    </r>
    <r>
      <rPr>
        <b/>
        <sz val="11"/>
        <color rgb="FFFF0000"/>
        <rFont val="Calibri"/>
        <family val="2"/>
        <scheme val="minor"/>
      </rPr>
      <t>B</t>
    </r>
  </si>
  <si>
    <t>erweitert Nov. 2023</t>
  </si>
  <si>
    <t>[MN/m3]</t>
  </si>
  <si>
    <t>Hilfsformeln, wenn Bettungsmodul  (F10) vorgegeben ist:</t>
  </si>
  <si>
    <t>Umrechnung von Bettungsmodul auf Steifemodul (= F9 = leerlassen!!)</t>
  </si>
  <si>
    <r>
      <rPr>
        <b/>
        <sz val="11"/>
        <color rgb="FFFF0000"/>
        <rFont val="Calibri"/>
        <family val="2"/>
        <scheme val="minor"/>
      </rPr>
      <t>*ENTWEDER</t>
    </r>
    <r>
      <rPr>
        <sz val="11"/>
        <color rgb="FF0070C0"/>
        <rFont val="Calibri"/>
        <family val="2"/>
        <scheme val="minor"/>
      </rPr>
      <t xml:space="preserve"> Steifemodul des Erdreichs (Angabe Geol. od. Bauing.)</t>
    </r>
  </si>
  <si>
    <r>
      <rPr>
        <b/>
        <sz val="11"/>
        <color rgb="FFFF0000"/>
        <rFont val="Calibri"/>
        <family val="2"/>
        <scheme val="minor"/>
      </rPr>
      <t xml:space="preserve">*ODER </t>
    </r>
    <r>
      <rPr>
        <sz val="11"/>
        <color rgb="FF0070C0"/>
        <rFont val="Calibri"/>
        <family val="2"/>
        <scheme val="minor"/>
      </rPr>
      <t xml:space="preserve"> Bettungsmodul für die Fundamentplatte (Annahme Bauing.)</t>
    </r>
  </si>
  <si>
    <t>Es gilt kb = "Y" = (0,037*(EU^1.333)/dmom</t>
  </si>
  <si>
    <t>somit EU =</t>
  </si>
  <si>
    <t>≤ 500</t>
  </si>
  <si>
    <t>*</t>
  </si>
  <si>
    <r>
      <t xml:space="preserve">*Die NICHT - zutreffende Zelle (F9 oder F10) leerlassen!                                                   </t>
    </r>
    <r>
      <rPr>
        <b/>
        <i/>
        <sz val="8"/>
        <color rgb="FF00B050"/>
        <rFont val="Calibri"/>
        <family val="2"/>
        <scheme val="minor"/>
      </rPr>
      <t>Result. Steifemodul Erdreich bei Bettungsmodulvorgabe*</t>
    </r>
  </si>
  <si>
    <t>MN/m3</t>
  </si>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</sst>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theme="1"/>
      <name val="Calibri"/>
      <family val="2"/>
      <scheme val="minor"/>
    </font>
    <font>
      <sz val="11"/>
      <color rgb="FFFF0000"/>
      <name val="Calibri"/>
      <family val="2"/>
      <scheme val="minor"/>
    </font>
    <font>
      <b/>
      <sz val="11"/>
      <color theme="1"/>
      <name val="Calibri"/>
      <family val="2"/>
      <scheme val="minor"/>
    </font>
    <font>
      <sz val="11"/>
      <color theme="1"/>
      <name val="Calibri"/>
      <family val="2"/>
    </font>
    <font>
      <b/>
      <sz val="11"/>
      <color rgb="FFFF0000"/>
      <name val="Calibri"/>
      <family val="2"/>
      <scheme val="minor"/>
    </font>
    <font>
      <sz val="11"/>
      <color theme="8"/>
      <name val="Calibri"/>
      <family val="2"/>
      <scheme val="minor"/>
    </font>
    <font>
      <b/>
      <sz val="11"/>
      <color rgb="FF7030A0"/>
      <name val="Calibri"/>
      <family val="2"/>
      <scheme val="minor"/>
    </font>
    <font>
      <sz val="11"/>
      <color rgb="FF7030A0"/>
      <name val="Calibri"/>
      <family val="2"/>
      <scheme val="minor"/>
    </font>
    <font>
      <i/>
      <sz val="11"/>
      <color rgb="FF7030A0"/>
      <name val="Calibri"/>
      <family val="2"/>
      <scheme val="minor"/>
    </font>
    <font>
      <sz val="11"/>
      <name val="Calibri"/>
      <family val="2"/>
      <scheme val="minor"/>
    </font>
    <font>
      <sz val="8"/>
      <color theme="1"/>
      <name val="Calibri"/>
      <family val="2"/>
      <scheme val="minor"/>
    </font>
    <font>
      <b/>
      <sz val="8"/>
      <color theme="1"/>
      <name val="Calibri"/>
      <family val="2"/>
      <scheme val="minor"/>
    </font>
    <font>
      <sz val="8"/>
      <color rgb="FFFF0000"/>
      <name val="Calibri"/>
      <family val="2"/>
      <scheme val="minor"/>
    </font>
    <font>
      <b/>
      <sz val="14"/>
      <name val="Calibri"/>
      <family val="2"/>
      <scheme val="minor"/>
    </font>
    <font>
      <b/>
      <sz val="11"/>
      <name val="Calibri"/>
      <family val="2"/>
      <scheme val="minor"/>
    </font>
    <font>
      <b/>
      <sz val="20"/>
      <name val="Calibri"/>
      <family val="2"/>
      <scheme val="minor"/>
    </font>
    <font>
      <sz val="20"/>
      <name val="Calibri"/>
      <family val="2"/>
      <scheme val="minor"/>
    </font>
    <font>
      <b/>
      <sz val="11"/>
      <color rgb="FF0070C0"/>
      <name val="Calibri"/>
      <family val="2"/>
      <scheme val="minor"/>
    </font>
    <font>
      <sz val="11"/>
      <color rgb="FF0070C0"/>
      <name val="Calibri"/>
      <family val="2"/>
      <scheme val="minor"/>
    </font>
    <font>
      <sz val="11"/>
      <color rgb="FF0070C0"/>
      <name val="Calibri"/>
      <family val="2"/>
    </font>
    <font>
      <sz val="11"/>
      <color rgb="FF002060"/>
      <name val="Calibri"/>
      <family val="2"/>
      <scheme val="minor"/>
    </font>
    <font>
      <i/>
      <sz val="8"/>
      <color rgb="FF002060"/>
      <name val="Calibri"/>
      <family val="2"/>
      <scheme val="minor"/>
    </font>
    <font>
      <b/>
      <sz val="11"/>
      <color theme="0"/>
      <name val="Calibri"/>
      <family val="2"/>
      <scheme val="minor"/>
    </font>
    <font>
      <i/>
      <sz val="8"/>
      <color rgb="FFFF0000"/>
      <name val="Calibri"/>
      <family val="2"/>
      <scheme val="minor"/>
    </font>
    <font>
      <b/>
      <i/>
      <sz val="8"/>
      <color rgb="FFFF0000"/>
      <name val="Calibri"/>
      <family val="2"/>
      <scheme val="minor"/>
    </font>
    <font>
      <sz val="11"/>
      <color rgb="FF00B050"/>
      <name val="Calibri"/>
      <family val="2"/>
    </font>
    <font>
      <i/>
      <sz val="8"/>
      <color rgb="FF00B050"/>
      <name val="Calibri"/>
      <family val="2"/>
      <scheme val="minor"/>
    </font>
    <font>
      <b/>
      <sz val="11"/>
      <color rgb="FF00B050"/>
      <name val="Calibri"/>
      <family val="2"/>
      <scheme val="minor"/>
    </font>
    <font>
      <b/>
      <i/>
      <sz val="8"/>
      <color rgb="FF00B050"/>
      <name val="Calibri"/>
      <family val="2"/>
      <scheme val="minor"/>
    </font>
    <font>
      <sz val="11"/>
      <color theme="0"/>
      <name val="Calibri"/>
      <family val="2"/>
      <scheme val="minor"/>
    </font>
    <font>
      <sz val="8"/>
      <color theme="0"/>
      <name val="Calibri"/>
      <family val="2"/>
      <scheme val="minor"/>
    </font>
  </fonts>
  <fills count="9">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rgb="FFCC99FF"/>
        <bgColor indexed="64"/>
      </patternFill>
    </fill>
    <fill>
      <patternFill patternType="solid">
        <fgColor theme="7" tint="0.59999389629810485"/>
        <bgColor indexed="64"/>
      </patternFill>
    </fill>
    <fill>
      <patternFill patternType="solid">
        <fgColor theme="0"/>
        <bgColor indexed="64"/>
      </patternFill>
    </fill>
    <fill>
      <patternFill patternType="solid">
        <fgColor rgb="FFFFCC99"/>
        <bgColor indexed="64"/>
      </patternFill>
    </fill>
    <fill>
      <patternFill patternType="solid">
        <fgColor rgb="FFC5FD7B"/>
        <bgColor indexed="64"/>
      </patternFill>
    </fill>
  </fills>
  <borders count="9">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bottom/>
      <diagonal/>
    </border>
    <border>
      <left style="thick">
        <color rgb="FFFF0000"/>
      </left>
      <right style="thick">
        <color rgb="FFFF0000"/>
      </right>
      <top style="thick">
        <color rgb="FFFF0000"/>
      </top>
      <bottom style="thick">
        <color rgb="FFFF0000"/>
      </bottom>
      <diagonal/>
    </border>
    <border>
      <left style="thick">
        <color rgb="FFFF0000"/>
      </left>
      <right/>
      <top/>
      <bottom/>
      <diagonal/>
    </border>
    <border>
      <left/>
      <right style="thick">
        <color rgb="FFFF0000"/>
      </right>
      <top/>
      <bottom/>
      <diagonal/>
    </border>
    <border>
      <left/>
      <right/>
      <top/>
      <bottom style="thick">
        <color rgb="FFFF0000"/>
      </bottom>
      <diagonal/>
    </border>
    <border>
      <left/>
      <right style="thick">
        <color rgb="FFFF0000"/>
      </right>
      <top/>
      <bottom style="thick">
        <color rgb="FFFF0000"/>
      </bottom>
      <diagonal/>
    </border>
  </borders>
  <cellStyleXfs count="1">
    <xf numFmtId="0" fontId="0" fillId="0" borderId="0"/>
  </cellStyleXfs>
  <cellXfs count="66">
    <xf numFmtId="0" fontId="0" fillId="0" borderId="0" xfId="0"/>
    <xf numFmtId="0" fontId="17" fillId="2" borderId="0" xfId="0" applyFont="1" applyFill="1" applyAlignment="1" applyProtection="1">
      <alignment horizontal="center"/>
      <protection locked="0"/>
    </xf>
    <xf numFmtId="0" fontId="2" fillId="2" borderId="0" xfId="0" applyFont="1" applyFill="1" applyAlignment="1" applyProtection="1">
      <alignment horizontal="center"/>
      <protection locked="0"/>
    </xf>
    <xf numFmtId="0" fontId="4" fillId="2" borderId="4" xfId="0" applyFont="1" applyFill="1" applyBorder="1" applyAlignment="1" applyProtection="1">
      <alignment horizontal="center"/>
      <protection locked="0"/>
    </xf>
    <xf numFmtId="0" fontId="0" fillId="6" borderId="0" xfId="0" applyFill="1"/>
    <xf numFmtId="0" fontId="27" fillId="7" borderId="0" xfId="0" applyFont="1" applyFill="1" applyAlignment="1" applyProtection="1">
      <alignment horizontal="center"/>
      <protection locked="0"/>
    </xf>
    <xf numFmtId="0" fontId="1" fillId="0" borderId="0" xfId="0" applyFont="1"/>
    <xf numFmtId="0" fontId="29" fillId="0" borderId="0" xfId="0" applyFont="1"/>
    <xf numFmtId="0" fontId="29" fillId="0" borderId="0" xfId="0" applyFont="1" applyAlignment="1">
      <alignment horizontal="right"/>
    </xf>
    <xf numFmtId="0" fontId="29" fillId="0" borderId="0" xfId="0" applyFont="1" applyAlignment="1">
      <alignment horizontal="center"/>
    </xf>
    <xf numFmtId="0" fontId="22" fillId="0" borderId="0" xfId="0" applyFont="1" applyAlignment="1">
      <alignment horizontal="center"/>
    </xf>
    <xf numFmtId="0" fontId="30" fillId="0" borderId="0" xfId="0" applyFont="1"/>
    <xf numFmtId="0" fontId="1" fillId="0" borderId="0" xfId="0" applyFont="1" applyAlignment="1">
      <alignment horizontal="left"/>
    </xf>
    <xf numFmtId="0" fontId="23" fillId="0" borderId="0" xfId="0" applyFont="1" applyAlignment="1">
      <alignment horizontal="right"/>
    </xf>
    <xf numFmtId="0" fontId="22" fillId="0" borderId="0" xfId="0" applyFont="1"/>
    <xf numFmtId="0" fontId="0" fillId="0" borderId="0" xfId="0" applyProtection="1"/>
    <xf numFmtId="0" fontId="13" fillId="0" borderId="0" xfId="0" applyFont="1" applyProtection="1"/>
    <xf numFmtId="0" fontId="14" fillId="0" borderId="0" xfId="0" applyFont="1" applyProtection="1"/>
    <xf numFmtId="0" fontId="9" fillId="0" borderId="0" xfId="0" applyFont="1" applyProtection="1"/>
    <xf numFmtId="0" fontId="15" fillId="0" borderId="0" xfId="0" applyFont="1" applyProtection="1"/>
    <xf numFmtId="0" fontId="16" fillId="0" borderId="0" xfId="0" applyFont="1" applyProtection="1"/>
    <xf numFmtId="0" fontId="17" fillId="0" borderId="0" xfId="0" applyFont="1" applyProtection="1"/>
    <xf numFmtId="0" fontId="18" fillId="0" borderId="0" xfId="0" applyFont="1" applyProtection="1"/>
    <xf numFmtId="0" fontId="4" fillId="0" borderId="0" xfId="0" applyFont="1" applyProtection="1"/>
    <xf numFmtId="0" fontId="1" fillId="0" borderId="0" xfId="0" applyFont="1" applyProtection="1"/>
    <xf numFmtId="0" fontId="18" fillId="0" borderId="0" xfId="0" applyFont="1" applyAlignment="1" applyProtection="1">
      <alignment horizontal="right"/>
    </xf>
    <xf numFmtId="0" fontId="19" fillId="0" borderId="0" xfId="0" applyFont="1" applyProtection="1"/>
    <xf numFmtId="0" fontId="6" fillId="0" borderId="0" xfId="0" applyFont="1" applyProtection="1"/>
    <xf numFmtId="0" fontId="7" fillId="0" borderId="0" xfId="0" applyFont="1" applyProtection="1"/>
    <xf numFmtId="0" fontId="6" fillId="4" borderId="0" xfId="0" applyFont="1" applyFill="1" applyAlignment="1" applyProtection="1">
      <alignment horizontal="center"/>
    </xf>
    <xf numFmtId="0" fontId="9" fillId="0" borderId="0" xfId="0" applyFont="1" applyAlignment="1" applyProtection="1">
      <alignment horizontal="left"/>
    </xf>
    <xf numFmtId="0" fontId="25" fillId="0" borderId="0" xfId="0" applyFont="1" applyAlignment="1" applyProtection="1">
      <alignment horizontal="right"/>
    </xf>
    <xf numFmtId="0" fontId="18" fillId="0" borderId="0" xfId="0" applyFont="1" applyAlignment="1" applyProtection="1">
      <alignment horizontal="left"/>
    </xf>
    <xf numFmtId="0" fontId="8" fillId="0" borderId="0" xfId="0" applyFont="1" applyProtection="1"/>
    <xf numFmtId="0" fontId="24" fillId="0" borderId="0" xfId="0" applyFont="1" applyProtection="1"/>
    <xf numFmtId="0" fontId="26" fillId="0" borderId="0" xfId="0" applyFont="1" applyProtection="1"/>
    <xf numFmtId="0" fontId="28" fillId="8" borderId="0" xfId="0" applyFont="1" applyFill="1" applyAlignment="1" applyProtection="1">
      <alignment horizontal="center"/>
    </xf>
    <xf numFmtId="0" fontId="26" fillId="8" borderId="0" xfId="0" applyFont="1" applyFill="1" applyProtection="1"/>
    <xf numFmtId="0" fontId="4" fillId="3" borderId="0" xfId="0" applyFont="1" applyFill="1" applyAlignment="1" applyProtection="1">
      <alignment horizontal="center"/>
    </xf>
    <xf numFmtId="0" fontId="17" fillId="0" borderId="0" xfId="0" applyFont="1" applyAlignment="1" applyProtection="1">
      <alignment horizontal="center"/>
    </xf>
    <xf numFmtId="0" fontId="22" fillId="6" borderId="0" xfId="0" applyFont="1" applyFill="1" applyAlignment="1" applyProtection="1">
      <alignment horizontal="center"/>
    </xf>
    <xf numFmtId="0" fontId="5" fillId="0" borderId="0" xfId="0" applyFont="1" applyProtection="1"/>
    <xf numFmtId="0" fontId="2" fillId="0" borderId="0" xfId="0" applyFont="1" applyAlignment="1" applyProtection="1">
      <alignment horizontal="center"/>
    </xf>
    <xf numFmtId="0" fontId="4" fillId="5" borderId="1" xfId="0" applyFont="1" applyFill="1" applyBorder="1" applyProtection="1"/>
    <xf numFmtId="0" fontId="12" fillId="5" borderId="2" xfId="0" applyFont="1" applyFill="1" applyBorder="1" applyProtection="1"/>
    <xf numFmtId="0" fontId="4" fillId="3" borderId="2" xfId="0" applyFont="1" applyFill="1" applyBorder="1" applyAlignment="1" applyProtection="1">
      <alignment horizontal="center"/>
    </xf>
    <xf numFmtId="0" fontId="9" fillId="0" borderId="3" xfId="0" applyFont="1" applyBorder="1" applyAlignment="1" applyProtection="1">
      <alignment horizontal="left"/>
    </xf>
    <xf numFmtId="0" fontId="10" fillId="0" borderId="0" xfId="0" applyFont="1" applyProtection="1"/>
    <xf numFmtId="0" fontId="11" fillId="0" borderId="0" xfId="0" applyFont="1" applyAlignment="1" applyProtection="1">
      <alignment horizontal="center"/>
    </xf>
    <xf numFmtId="0" fontId="4" fillId="5" borderId="2" xfId="0" applyFont="1" applyFill="1" applyBorder="1" applyProtection="1"/>
    <xf numFmtId="0" fontId="2" fillId="0" borderId="0" xfId="0" applyFont="1" applyProtection="1"/>
    <xf numFmtId="0" fontId="0" fillId="0" borderId="0" xfId="0" applyAlignment="1" applyProtection="1">
      <alignment horizontal="center"/>
    </xf>
    <xf numFmtId="0" fontId="9" fillId="0" borderId="0" xfId="0" applyFont="1" applyAlignment="1" applyProtection="1">
      <alignment horizontal="right"/>
    </xf>
    <xf numFmtId="0" fontId="0" fillId="0" borderId="7" xfId="0" applyBorder="1" applyProtection="1"/>
    <xf numFmtId="0" fontId="2" fillId="0" borderId="7" xfId="0" applyFont="1" applyBorder="1" applyAlignment="1" applyProtection="1">
      <alignment horizontal="center"/>
    </xf>
    <xf numFmtId="0" fontId="6" fillId="0" borderId="5" xfId="0" applyFont="1" applyBorder="1" applyProtection="1"/>
    <xf numFmtId="0" fontId="7" fillId="0" borderId="6" xfId="0" applyFont="1" applyBorder="1" applyProtection="1"/>
    <xf numFmtId="0" fontId="7" fillId="0" borderId="5" xfId="0" applyFont="1" applyBorder="1" applyProtection="1"/>
    <xf numFmtId="0" fontId="0" fillId="0" borderId="6" xfId="0" applyBorder="1" applyProtection="1"/>
    <xf numFmtId="0" fontId="0" fillId="0" borderId="5" xfId="0" applyBorder="1" applyProtection="1"/>
    <xf numFmtId="0" fontId="20" fillId="0" borderId="5" xfId="0" applyFont="1" applyBorder="1" applyProtection="1"/>
    <xf numFmtId="0" fontId="20" fillId="0" borderId="0" xfId="0" applyFont="1" applyProtection="1"/>
    <xf numFmtId="0" fontId="20" fillId="0" borderId="6" xfId="0" applyFont="1" applyBorder="1" applyProtection="1"/>
    <xf numFmtId="0" fontId="21" fillId="0" borderId="0" xfId="0" applyFont="1" applyProtection="1"/>
    <xf numFmtId="0" fontId="4" fillId="0" borderId="7" xfId="0" applyFont="1" applyBorder="1" applyProtection="1"/>
    <xf numFmtId="0" fontId="20" fillId="0" borderId="8" xfId="0" applyFont="1" applyBorder="1" applyProtection="1"/>
  </cellXfs>
  <cellStyles count="1">
    <cellStyle name="Standard" xfId="0" builtinId="0"/>
  </cellStyles>
  <dxfs count="0"/>
  <tableStyles count="0" defaultTableStyle="TableStyleMedium2" defaultPivotStyle="PivotStyleLight16"/>
  <colors>
    <mruColors>
      <color rgb="FFC5FD7B"/>
      <color rgb="FFFFCC99"/>
      <color rgb="FFCC99FF"/>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327660</xdr:colOff>
      <xdr:row>0</xdr:row>
      <xdr:rowOff>106680</xdr:rowOff>
    </xdr:from>
    <xdr:to>
      <xdr:col>11</xdr:col>
      <xdr:colOff>746760</xdr:colOff>
      <xdr:row>24</xdr:row>
      <xdr:rowOff>129540</xdr:rowOff>
    </xdr:to>
    <xdr:sp macro="" textlink="">
      <xdr:nvSpPr>
        <xdr:cNvPr id="2" name="Textfeld 1">
          <a:extLst>
            <a:ext uri="{FF2B5EF4-FFF2-40B4-BE49-F238E27FC236}">
              <a16:creationId xmlns:a16="http://schemas.microsoft.com/office/drawing/2014/main" id="{58BFA0D5-0F97-CED6-7259-E04587730636}"/>
            </a:ext>
          </a:extLst>
        </xdr:cNvPr>
        <xdr:cNvSpPr txBox="1"/>
      </xdr:nvSpPr>
      <xdr:spPr>
        <a:xfrm>
          <a:off x="327660" y="106680"/>
          <a:ext cx="9616440" cy="44119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07000"/>
            </a:lnSpc>
            <a:spcAft>
              <a:spcPts val="800"/>
            </a:spcAft>
          </a:pPr>
          <a:r>
            <a:rPr lang="de-CH" sz="1100" b="1">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 FLACHFUNDATION: BILANZIERTE DIFFERENZ DER CO2 – BELASTUNG JE NACH BETTUNGSSITUATION </a:t>
          </a:r>
          <a:endParaRPr lang="de-CH" sz="1100">
            <a:effectLst/>
            <a:latin typeface="Calibri" panose="020F0502020204030204" pitchFamily="34" charset="0"/>
            <a:ea typeface="Times New Roman" panose="02020603050405020304" pitchFamily="18" charset="0"/>
            <a:cs typeface="Times New Roman" panose="02020603050405020304" pitchFamily="18" charset="0"/>
          </a:endParaRPr>
        </a:p>
        <a:p>
          <a:pPr>
            <a:lnSpc>
              <a:spcPct val="107000"/>
            </a:lnSpc>
            <a:spcAft>
              <a:spcPts val="800"/>
            </a:spcAft>
          </a:pPr>
          <a:r>
            <a:rPr lang="de-CH" sz="1100" b="1">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 </a:t>
          </a:r>
          <a:r>
            <a:rPr lang="de-CH" sz="1400" b="1">
              <a:solidFill>
                <a:srgbClr val="000000"/>
              </a:solidFill>
              <a:effectLst/>
              <a:latin typeface="Calibri" panose="020F0502020204030204" pitchFamily="34" charset="0"/>
              <a:ea typeface="Times New Roman" panose="02020603050405020304" pitchFamily="18" charset="0"/>
              <a:cs typeface="Calibri" panose="020F0502020204030204" pitchFamily="34" charset="0"/>
            </a:rPr>
            <a:t>GENERELLES KONZEPT</a:t>
          </a:r>
          <a:endParaRPr lang="de-CH" sz="1100">
            <a:effectLst/>
            <a:latin typeface="Calibri" panose="020F0502020204030204" pitchFamily="34" charset="0"/>
            <a:ea typeface="Times New Roman" panose="02020603050405020304" pitchFamily="18" charset="0"/>
            <a:cs typeface="Times New Roman" panose="02020603050405020304" pitchFamily="18" charset="0"/>
          </a:endParaRPr>
        </a:p>
        <a:p>
          <a:pPr>
            <a:lnSpc>
              <a:spcPct val="107000"/>
            </a:lnSpc>
            <a:spcAft>
              <a:spcPts val="800"/>
            </a:spcAft>
          </a:pPr>
          <a:r>
            <a:rPr lang="de-CH" sz="1100">
              <a:effectLst/>
              <a:latin typeface="Calibri" panose="020F0502020204030204" pitchFamily="34" charset="0"/>
              <a:ea typeface="Times New Roman" panose="02020603050405020304" pitchFamily="18" charset="0"/>
              <a:cs typeface="Times New Roman" panose="02020603050405020304" pitchFamily="18" charset="0"/>
            </a:rPr>
            <a:t>Liegt eine Flachfundation mit konzentrierten Stützenlasten direkt auf elastischer Bettung (Erdreich), erzeugen diese Lasten in einem Umkreis mit Radius ca.</a:t>
          </a:r>
          <a:r>
            <a:rPr lang="de-CH" sz="1100" baseline="0">
              <a:effectLst/>
              <a:latin typeface="Calibri" panose="020F0502020204030204" pitchFamily="34" charset="0"/>
              <a:ea typeface="Times New Roman" panose="02020603050405020304" pitchFamily="18" charset="0"/>
              <a:cs typeface="Times New Roman" panose="02020603050405020304" pitchFamily="18" charset="0"/>
            </a:rPr>
            <a:t> </a:t>
          </a:r>
          <a:r>
            <a:rPr lang="de-CH" sz="1100">
              <a:effectLst/>
              <a:latin typeface="Calibri" panose="020F0502020204030204" pitchFamily="34" charset="0"/>
              <a:ea typeface="Times New Roman" panose="02020603050405020304" pitchFamily="18" charset="0"/>
              <a:cs typeface="Times New Roman" panose="02020603050405020304" pitchFamily="18" charset="0"/>
            </a:rPr>
            <a:t> "3*Elastische Länge der Platte" je eine leicht konkav - kegelförmige Spannungsverteilung im Untergrund / Erdreich. Überschneiden sich die Wirkungskreise der einzelnen Lastachsen, so findet eine Überlagerung der Bodenpressungen und der daraus resultierenden Einfederungen pro Stützenachse statt. Sowohl Spannungsverteilung als auch elastische Einfederung je Lastachse sind dabei – nebst der jeweiligen Vertikallast – von der Biegesteifigkeit der Betonplatte und vom Elastizitätsmodul des Erdmaterials abhängig.</a:t>
          </a:r>
          <a:r>
            <a:rPr lang="de-CH" sz="1100" baseline="0">
              <a:effectLst/>
              <a:latin typeface="Calibri" panose="020F0502020204030204" pitchFamily="34" charset="0"/>
              <a:ea typeface="Times New Roman" panose="02020603050405020304" pitchFamily="18" charset="0"/>
              <a:cs typeface="Times New Roman" panose="02020603050405020304" pitchFamily="18" charset="0"/>
            </a:rPr>
            <a:t> </a:t>
          </a:r>
          <a:r>
            <a:rPr lang="de-CH" sz="1100" i="1" baseline="0">
              <a:solidFill>
                <a:srgbClr val="0070C0"/>
              </a:solidFill>
              <a:effectLst/>
              <a:latin typeface="Calibri" panose="020F0502020204030204" pitchFamily="34" charset="0"/>
              <a:ea typeface="Times New Roman" panose="02020603050405020304" pitchFamily="18" charset="0"/>
              <a:cs typeface="Times New Roman" panose="02020603050405020304" pitchFamily="18" charset="0"/>
            </a:rPr>
            <a:t>***</a:t>
          </a:r>
          <a:r>
            <a:rPr lang="de-CH" sz="1100" i="1">
              <a:solidFill>
                <a:srgbClr val="0070C0"/>
              </a:solidFill>
              <a:effectLst/>
              <a:latin typeface="Calibri" panose="020F0502020204030204" pitchFamily="34" charset="0"/>
              <a:ea typeface="Times New Roman" panose="02020603050405020304" pitchFamily="18" charset="0"/>
              <a:cs typeface="Times New Roman" panose="02020603050405020304" pitchFamily="18" charset="0"/>
            </a:rPr>
            <a:t>Boussinesq, Ödmark, Eisenmann. </a:t>
          </a:r>
        </a:p>
        <a:p>
          <a:pPr>
            <a:lnSpc>
              <a:spcPct val="107000"/>
            </a:lnSpc>
            <a:spcAft>
              <a:spcPts val="800"/>
            </a:spcAft>
          </a:pPr>
          <a:r>
            <a:rPr lang="de-CH" sz="1100">
              <a:effectLst/>
              <a:latin typeface="Calibri" panose="020F0502020204030204" pitchFamily="34" charset="0"/>
              <a:ea typeface="Times New Roman" panose="02020603050405020304" pitchFamily="18" charset="0"/>
              <a:cs typeface="Times New Roman" panose="02020603050405020304" pitchFamily="18" charset="0"/>
            </a:rPr>
            <a:t>Wird nun das gewachsene oder verdichtete Erdreich durch Einschub einer unter Dauerspannung kriechenden, d.h. sich plastisch verformenden Dämmschicht "geschwächt" (Zelle F 15), resultiert im Laufe der Zeit (nachträglich, </a:t>
          </a:r>
          <a:r>
            <a:rPr lang="de-CH" sz="1100" u="sng">
              <a:effectLst/>
              <a:latin typeface="Calibri" panose="020F0502020204030204" pitchFamily="34" charset="0"/>
              <a:ea typeface="Times New Roman" panose="02020603050405020304" pitchFamily="18" charset="0"/>
              <a:cs typeface="Times New Roman" panose="02020603050405020304" pitchFamily="18" charset="0"/>
            </a:rPr>
            <a:t>nach</a:t>
          </a:r>
          <a:r>
            <a:rPr lang="de-CH" sz="1100">
              <a:effectLst/>
              <a:latin typeface="Calibri" panose="020F0502020204030204" pitchFamily="34" charset="0"/>
              <a:ea typeface="Times New Roman" panose="02020603050405020304" pitchFamily="18" charset="0"/>
              <a:cs typeface="Times New Roman" panose="02020603050405020304" pitchFamily="18" charset="0"/>
            </a:rPr>
            <a:t> Erstellung / Erhärtung des Bauwerks) eine unerwünschte, da nicht erfasste zusätzliche Stützensenkung / Einfederung mit nachteiligen Folgen für die Platte </a:t>
          </a:r>
          <a:r>
            <a:rPr lang="de-CH" sz="1100" u="sng">
              <a:effectLst/>
              <a:latin typeface="Calibri" panose="020F0502020204030204" pitchFamily="34" charset="0"/>
              <a:ea typeface="Times New Roman" panose="02020603050405020304" pitchFamily="18" charset="0"/>
              <a:cs typeface="Times New Roman" panose="02020603050405020304" pitchFamily="18" charset="0"/>
            </a:rPr>
            <a:t>und</a:t>
          </a:r>
          <a:r>
            <a:rPr lang="de-CH" sz="1100">
              <a:effectLst/>
              <a:latin typeface="Calibri" panose="020F0502020204030204" pitchFamily="34" charset="0"/>
              <a:ea typeface="Times New Roman" panose="02020603050405020304" pitchFamily="18" charset="0"/>
              <a:cs typeface="Times New Roman" panose="02020603050405020304" pitchFamily="18" charset="0"/>
            </a:rPr>
            <a:t>  den Überbau. Für gleiches Verhalten wie bei reiner Erdreichlagerung muss die Platte somit entsprechend verstärkt werden. Die resultierende Zusatzstärke gemäss "Zelle J11" hängt dabei von der Stärke und dem (Langzeit - ) E - Modul des  kriechfähigen Dämmstoffs (XPS) ab. Demgegenüber hat eine Dämmstoff - Zwischenlage aus FOAMGLAS (dank grösserem E - Modul als jenem des Untergrundes) keine Veränderungen in der Plattenstatik zur Folge.	 </a:t>
          </a:r>
        </a:p>
        <a:p>
          <a:pPr>
            <a:lnSpc>
              <a:spcPct val="107000"/>
            </a:lnSpc>
            <a:spcAft>
              <a:spcPts val="800"/>
            </a:spcAft>
          </a:pPr>
          <a:r>
            <a:rPr lang="de-CH" sz="1100" b="1">
              <a:effectLst/>
              <a:latin typeface="Calibri" panose="020F0502020204030204" pitchFamily="34" charset="0"/>
              <a:ea typeface="Times New Roman" panose="02020603050405020304" pitchFamily="18" charset="0"/>
              <a:cs typeface="Times New Roman" panose="02020603050405020304" pitchFamily="18" charset="0"/>
            </a:rPr>
            <a:t>Mögliches Problem:</a:t>
          </a:r>
          <a:r>
            <a:rPr lang="de-CH" sz="1100">
              <a:effectLst/>
              <a:latin typeface="Calibri" panose="020F0502020204030204" pitchFamily="34" charset="0"/>
              <a:ea typeface="Times New Roman" panose="02020603050405020304" pitchFamily="18" charset="0"/>
              <a:cs typeface="Times New Roman" panose="02020603050405020304" pitchFamily="18" charset="0"/>
            </a:rPr>
            <a:t> Es kommt vor, dass der projektierende Bauingenieur zum Zeitpunkt der Vordimensionierung, d.h.  für die Ausschreibung der Baumeisterarbeiten, sich nicht am effektiven Baugrund und der (in der Regel noch unbekannten) Dämmschicht orientiert, sondern dass er sein elektronisches Plattenprogramm mit einem sehr vorsichtigen,</a:t>
          </a:r>
          <a:r>
            <a:rPr lang="de-CH" sz="1100" baseline="0">
              <a:effectLst/>
              <a:latin typeface="Calibri" panose="020F0502020204030204" pitchFamily="34" charset="0"/>
              <a:ea typeface="Times New Roman" panose="02020603050405020304" pitchFamily="18" charset="0"/>
              <a:cs typeface="Times New Roman" panose="02020603050405020304" pitchFamily="18" charset="0"/>
            </a:rPr>
            <a:t> </a:t>
          </a:r>
          <a:r>
            <a:rPr lang="de-CH" sz="1100">
              <a:effectLst/>
              <a:latin typeface="Calibri" panose="020F0502020204030204" pitchFamily="34" charset="0"/>
              <a:ea typeface="Times New Roman" panose="02020603050405020304" pitchFamily="18" charset="0"/>
              <a:cs typeface="Times New Roman" panose="02020603050405020304" pitchFamily="18" charset="0"/>
            </a:rPr>
            <a:t>d.h. extrem tiefen «Bettungsmodul aus dem Kochbuch» füttert. Er hat damit vorsorglich jede unangenehme Überraschung (speziell hinsichtlich der ihm eher «artfremden» Dämmung im Statikgefüge) umgangen. Da sich die «Bilanzierte Differenz»  - nebst der unterschiedlichen CO2 – Belastung aus FOAMGLAS resp. XPS – vor allem aus den unterschiedlichen Betonstärken je nach Dämmstofflagerung ergibt, bleibt in solchen Fällen der ökologische Vorteil einer harten Lagerung schon in der Ausschreibung unberücksichtigt.</a:t>
          </a:r>
        </a:p>
        <a:p>
          <a:pPr>
            <a:lnSpc>
              <a:spcPct val="107000"/>
            </a:lnSpc>
            <a:spcAft>
              <a:spcPts val="800"/>
            </a:spcAft>
          </a:pPr>
          <a:r>
            <a:rPr lang="de-CH" sz="1100">
              <a:effectLst/>
              <a:latin typeface="Calibri" panose="020F0502020204030204" pitchFamily="34" charset="0"/>
              <a:ea typeface="Times New Roman" panose="02020603050405020304" pitchFamily="18" charset="0"/>
              <a:cs typeface="Times New Roman" panose="02020603050405020304" pitchFamily="18" charset="0"/>
            </a:rPr>
            <a:t>Werden  derart getroffene «Sicherheitsannahmen» im Lichte neuer Erkenntnisse nicht mehr angepasst, kann nur noch der «entgangene ökologische Nutzen» ausgewiesen werden. </a:t>
          </a:r>
        </a:p>
        <a:p>
          <a:pPr>
            <a:lnSpc>
              <a:spcPct val="107000"/>
            </a:lnSpc>
            <a:spcAft>
              <a:spcPts val="800"/>
            </a:spcAft>
          </a:pPr>
          <a:r>
            <a:rPr lang="de-CH" sz="1100" b="1">
              <a:effectLst/>
              <a:latin typeface="Calibri" panose="020F0502020204030204" pitchFamily="34" charset="0"/>
              <a:ea typeface="Times New Roman" panose="02020603050405020304" pitchFamily="18" charset="0"/>
              <a:cs typeface="Times New Roman" panose="02020603050405020304" pitchFamily="18" charset="0"/>
            </a:rPr>
            <a:t> </a:t>
          </a:r>
          <a:endParaRPr lang="de-CH" sz="1100">
            <a:effectLst/>
            <a:latin typeface="Calibri" panose="020F0502020204030204" pitchFamily="34" charset="0"/>
            <a:ea typeface="Times New Roman" panose="02020603050405020304" pitchFamily="18" charset="0"/>
            <a:cs typeface="Times New Roman" panose="02020603050405020304" pitchFamily="18" charset="0"/>
          </a:endParaRPr>
        </a:p>
        <a:p>
          <a:pPr>
            <a:lnSpc>
              <a:spcPct val="107000"/>
            </a:lnSpc>
            <a:spcAft>
              <a:spcPts val="800"/>
            </a:spcAft>
          </a:pPr>
          <a:r>
            <a:rPr lang="de-CH" sz="1400" b="1">
              <a:effectLst/>
              <a:latin typeface="Calibri" panose="020F0502020204030204" pitchFamily="34" charset="0"/>
              <a:ea typeface="Times New Roman" panose="02020603050405020304" pitchFamily="18" charset="0"/>
              <a:cs typeface="Times New Roman" panose="02020603050405020304" pitchFamily="18" charset="0"/>
            </a:rPr>
            <a:t> </a:t>
          </a:r>
          <a:endParaRPr lang="de-CH" sz="1100">
            <a:effectLst/>
            <a:latin typeface="Calibri" panose="020F0502020204030204" pitchFamily="34" charset="0"/>
            <a:ea typeface="Times New Roman" panose="02020603050405020304" pitchFamily="18" charset="0"/>
            <a:cs typeface="Times New Roman" panose="02020603050405020304" pitchFamily="18" charset="0"/>
          </a:endParaRPr>
        </a:p>
        <a:p>
          <a:pPr>
            <a:lnSpc>
              <a:spcPct val="107000"/>
            </a:lnSpc>
            <a:spcAft>
              <a:spcPts val="800"/>
            </a:spcAft>
          </a:pPr>
          <a:r>
            <a:rPr lang="de-CH" sz="1400" b="1">
              <a:effectLst/>
              <a:latin typeface="Calibri" panose="020F0502020204030204" pitchFamily="34" charset="0"/>
              <a:ea typeface="Times New Roman" panose="02020603050405020304" pitchFamily="18" charset="0"/>
              <a:cs typeface="Times New Roman" panose="02020603050405020304" pitchFamily="18" charset="0"/>
            </a:rPr>
            <a:t> </a:t>
          </a:r>
          <a:endParaRPr lang="de-CH" sz="1100">
            <a:effectLst/>
            <a:latin typeface="Calibri" panose="020F0502020204030204" pitchFamily="34" charset="0"/>
            <a:ea typeface="Times New Roman" panose="02020603050405020304" pitchFamily="18" charset="0"/>
            <a:cs typeface="Times New Roman" panose="02020603050405020304" pitchFamily="18" charset="0"/>
          </a:endParaRPr>
        </a:p>
        <a:p>
          <a:endParaRPr lang="de-CH" sz="1100"/>
        </a:p>
      </xdr:txBody>
    </xdr:sp>
    <xdr:clientData/>
  </xdr:twoCellAnchor>
  <xdr:oneCellAnchor>
    <xdr:from>
      <xdr:col>0</xdr:col>
      <xdr:colOff>312420</xdr:colOff>
      <xdr:row>27</xdr:row>
      <xdr:rowOff>15240</xdr:rowOff>
    </xdr:from>
    <xdr:ext cx="9852660" cy="6972300"/>
    <xdr:sp macro="" textlink="">
      <xdr:nvSpPr>
        <xdr:cNvPr id="3" name="Textfeld 2">
          <a:extLst>
            <a:ext uri="{FF2B5EF4-FFF2-40B4-BE49-F238E27FC236}">
              <a16:creationId xmlns:a16="http://schemas.microsoft.com/office/drawing/2014/main" id="{A9287B0E-367F-FFF9-6FB8-DD52549C7327}"/>
            </a:ext>
          </a:extLst>
        </xdr:cNvPr>
        <xdr:cNvSpPr txBox="1"/>
      </xdr:nvSpPr>
      <xdr:spPr>
        <a:xfrm>
          <a:off x="312420" y="4953000"/>
          <a:ext cx="9852660" cy="6972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ct val="107000"/>
            </a:lnSpc>
            <a:spcAft>
              <a:spcPts val="800"/>
            </a:spcAft>
          </a:pPr>
          <a:r>
            <a:rPr lang="de-CH" sz="1400" b="1">
              <a:effectLst/>
              <a:latin typeface="Calibri" panose="020F0502020204030204" pitchFamily="34" charset="0"/>
              <a:ea typeface="Times New Roman" panose="02020603050405020304" pitchFamily="18" charset="0"/>
              <a:cs typeface="Times New Roman" panose="02020603050405020304" pitchFamily="18" charset="0"/>
            </a:rPr>
            <a:t>HINWEISE ZUM RECHENPROGRAMM</a:t>
          </a:r>
          <a:endParaRPr lang="de-CH" sz="1100">
            <a:effectLst/>
            <a:latin typeface="Calibri" panose="020F0502020204030204" pitchFamily="34" charset="0"/>
            <a:ea typeface="Times New Roman" panose="02020603050405020304" pitchFamily="18" charset="0"/>
            <a:cs typeface="Times New Roman" panose="02020603050405020304" pitchFamily="18" charset="0"/>
          </a:endParaRPr>
        </a:p>
        <a:p>
          <a:pPr>
            <a:lnSpc>
              <a:spcPct val="107000"/>
            </a:lnSpc>
            <a:spcAft>
              <a:spcPts val="800"/>
            </a:spcAft>
          </a:pPr>
          <a:r>
            <a:rPr lang="de-CH" sz="1100" b="1">
              <a:effectLst/>
              <a:latin typeface="Calibri" panose="020F0502020204030204" pitchFamily="34" charset="0"/>
              <a:ea typeface="Times New Roman" panose="02020603050405020304" pitchFamily="18" charset="0"/>
              <a:cs typeface="Times New Roman" panose="02020603050405020304" pitchFamily="18" charset="0"/>
            </a:rPr>
            <a:t>GENERELLES</a:t>
          </a:r>
          <a:r>
            <a:rPr lang="de-CH" sz="1100">
              <a:effectLst/>
              <a:latin typeface="Calibri" panose="020F0502020204030204" pitchFamily="34" charset="0"/>
              <a:ea typeface="Times New Roman" panose="02020603050405020304" pitchFamily="18" charset="0"/>
              <a:cs typeface="Times New Roman" panose="02020603050405020304" pitchFamily="18" charset="0"/>
            </a:rPr>
            <a:t>: Als Folge der vorgenannten Eventualität (Annahme einer «vorsorglich» weichen Bettung trotz gutem Baugrund) unterscheidet das Rechenprogramm zwei sogenannte Referenzsituationen (A oder B).</a:t>
          </a:r>
        </a:p>
        <a:p>
          <a:pPr>
            <a:lnSpc>
              <a:spcPct val="107000"/>
            </a:lnSpc>
            <a:spcAft>
              <a:spcPts val="800"/>
            </a:spcAft>
          </a:pPr>
          <a:r>
            <a:rPr lang="de-CH" sz="1100" b="1">
              <a:effectLst/>
              <a:latin typeface="Calibri" panose="020F0502020204030204" pitchFamily="34" charset="0"/>
              <a:ea typeface="Times New Roman" panose="02020603050405020304" pitchFamily="18" charset="0"/>
              <a:cs typeface="Times New Roman" panose="02020603050405020304" pitchFamily="18" charset="0"/>
            </a:rPr>
            <a:t>Fall A</a:t>
          </a:r>
          <a:r>
            <a:rPr lang="de-CH" sz="1100">
              <a:effectLst/>
              <a:latin typeface="Calibri" panose="020F0502020204030204" pitchFamily="34" charset="0"/>
              <a:ea typeface="Times New Roman" panose="02020603050405020304" pitchFamily="18" charset="0"/>
              <a:cs typeface="Times New Roman" panose="02020603050405020304" pitchFamily="18" charset="0"/>
            </a:rPr>
            <a:t> stellt eine Vorwärtsbetrachtung dar, indem hier die erhöhte CO2 – Belastung bestimmt wird, wenn statt der direkten Erdreichlagerung (oder bei FOAMGLAS – Lagerung) eine Plattenlagerung mit eingeschobener XPS – Dämmstoffunterlage erstellt werden soll. Dabei wird die für identische Plattenverformung  benötigte Mehrstärke der Fundamentplatte ermittelt, und daraus deren spezifische CO2 – Belastung bestimmt. </a:t>
          </a:r>
        </a:p>
        <a:p>
          <a:pPr>
            <a:lnSpc>
              <a:spcPct val="107000"/>
            </a:lnSpc>
            <a:spcAft>
              <a:spcPts val="800"/>
            </a:spcAft>
          </a:pPr>
          <a:r>
            <a:rPr lang="de-CH" sz="1100">
              <a:effectLst/>
              <a:latin typeface="Calibri" panose="020F0502020204030204" pitchFamily="34" charset="0"/>
              <a:ea typeface="Times New Roman" panose="02020603050405020304" pitchFamily="18" charset="0"/>
              <a:cs typeface="Times New Roman" panose="02020603050405020304" pitchFamily="18" charset="0"/>
            </a:rPr>
            <a:t> </a:t>
          </a:r>
          <a:r>
            <a:rPr lang="de-CH" sz="1100" b="1">
              <a:effectLst/>
              <a:latin typeface="Calibri" panose="020F0502020204030204" pitchFamily="34" charset="0"/>
              <a:ea typeface="Times New Roman" panose="02020603050405020304" pitchFamily="18" charset="0"/>
              <a:cs typeface="Times New Roman" panose="02020603050405020304" pitchFamily="18" charset="0"/>
            </a:rPr>
            <a:t>Fall B</a:t>
          </a:r>
          <a:r>
            <a:rPr lang="de-CH" sz="1100">
              <a:effectLst/>
              <a:latin typeface="Calibri" panose="020F0502020204030204" pitchFamily="34" charset="0"/>
              <a:ea typeface="Times New Roman" panose="02020603050405020304" pitchFamily="18" charset="0"/>
              <a:cs typeface="Times New Roman" panose="02020603050405020304" pitchFamily="18" charset="0"/>
            </a:rPr>
            <a:t> stellt eine Rückwärtsbetrachtung dar, indem hier die erhöhte CO2 – Belastung bestimmt wird, falls trotz gutem Baugrund (mit oder ohne  FOAMGLAS – Dämmung)  die  natürliche Bettung durch  vergleichsweise weiche XPS – Dämmstoff kompromittiert wird. Das Programm berechnet in diesem Fall jene Minderung an Plattenstärke und damit an CO2 - Belastung, welche bei alternativer Verwendung von FOAMGLAS möglich gewesen wäre.  </a:t>
          </a:r>
        </a:p>
        <a:p>
          <a:pPr>
            <a:lnSpc>
              <a:spcPct val="107000"/>
            </a:lnSpc>
            <a:spcAft>
              <a:spcPts val="800"/>
            </a:spcAft>
          </a:pPr>
          <a:r>
            <a:rPr lang="de-CH" sz="1100">
              <a:effectLst/>
              <a:latin typeface="Calibri" panose="020F0502020204030204" pitchFamily="34" charset="0"/>
              <a:ea typeface="Times New Roman" panose="02020603050405020304" pitchFamily="18" charset="0"/>
              <a:cs typeface="Times New Roman" panose="02020603050405020304" pitchFamily="18" charset="0"/>
            </a:rPr>
            <a:t>In Zelle H28 kann die gewünschte Berechnung vorgewählt werden (Eintrag A oder B)</a:t>
          </a:r>
        </a:p>
        <a:p>
          <a:r>
            <a:rPr lang="de-CH" sz="1100" b="1" i="1">
              <a:solidFill>
                <a:srgbClr val="0070C0"/>
              </a:solidFill>
              <a:effectLst/>
              <a:latin typeface="+mn-lt"/>
              <a:ea typeface="+mn-ea"/>
              <a:cs typeface="+mn-cs"/>
            </a:rPr>
            <a:t>*** Die grundlegende Bemessung der alternativen Plattenstärke ist in ISBN 3952029106 im Detail dokumentiert</a:t>
          </a:r>
          <a:r>
            <a:rPr lang="de-CH" sz="1100" i="1">
              <a:solidFill>
                <a:srgbClr val="0070C0"/>
              </a:solidFill>
              <a:effectLst/>
              <a:latin typeface="+mn-lt"/>
              <a:ea typeface="+mn-ea"/>
              <a:cs typeface="+mn-cs"/>
            </a:rPr>
            <a:t>.</a:t>
          </a:r>
        </a:p>
        <a:p>
          <a:endParaRPr lang="de-CH" sz="1100">
            <a:solidFill>
              <a:srgbClr val="0070C0"/>
            </a:solidFill>
            <a:effectLst/>
            <a:latin typeface="+mn-lt"/>
            <a:ea typeface="+mn-ea"/>
            <a:cs typeface="+mn-cs"/>
          </a:endParaRPr>
        </a:p>
        <a:p>
          <a:r>
            <a:rPr lang="de-CH" sz="1100" b="1" i="1">
              <a:solidFill>
                <a:srgbClr val="0070C0"/>
              </a:solidFill>
              <a:effectLst/>
              <a:latin typeface="+mn-lt"/>
              <a:ea typeface="+mn-ea"/>
              <a:cs typeface="+mn-cs"/>
            </a:rPr>
            <a:t>Dieses Rechenmodell nach Eisenmann et</a:t>
          </a:r>
          <a:r>
            <a:rPr lang="de-CH" sz="1100" b="1" i="1" baseline="0">
              <a:solidFill>
                <a:srgbClr val="0070C0"/>
              </a:solidFill>
              <a:effectLst/>
              <a:latin typeface="+mn-lt"/>
              <a:ea typeface="+mn-ea"/>
              <a:cs typeface="+mn-cs"/>
            </a:rPr>
            <a:t> </a:t>
          </a:r>
          <a:r>
            <a:rPr lang="de-CH" sz="1100" b="1" i="1">
              <a:solidFill>
                <a:srgbClr val="0070C0"/>
              </a:solidFill>
              <a:effectLst/>
              <a:latin typeface="+mn-lt"/>
              <a:ea typeface="+mn-ea"/>
              <a:cs typeface="+mn-cs"/>
            </a:rPr>
            <a:t>al. berücksichtigt die Interaktion zwischen der Biegesteifigkeit der Fundamentplatte und der Elastizität ihrer lastabtragenden Unterlage unter Einzellast. Die Verformungen beziehen sich somit auf die lokale Einzellast, und nicht auf das Setzungsverhalten des gesamten Gebäudekörpers – was im Übrigen der hier interessierenden Frage entspricht. Es ist somit geeignet, den unterschiedlichen Einfluss je nach eingeschobener Dämmschicht  auf die lokale Zusatzverformung  abzuschätzen, bzw. die als Gegenmassnahme benötigte alternative Plattenstärke zu bestimmen. Das vorliegende Excelprogramm ersetzt aber nicht eine vergleichende Gesamtberechnung für die alternative Flachgründung als Ganzes, sondern ist in diesem Zusammenhang als «vorausschauende Abschätzung» zu verstehen.</a:t>
          </a:r>
          <a:endParaRPr lang="de-CH" sz="1100">
            <a:solidFill>
              <a:srgbClr val="0070C0"/>
            </a:solidFill>
            <a:effectLst/>
            <a:latin typeface="+mn-lt"/>
            <a:ea typeface="+mn-ea"/>
            <a:cs typeface="+mn-cs"/>
          </a:endParaRPr>
        </a:p>
        <a:p>
          <a:pPr>
            <a:lnSpc>
              <a:spcPct val="107000"/>
            </a:lnSpc>
            <a:spcAft>
              <a:spcPts val="800"/>
            </a:spcAft>
          </a:pPr>
          <a:endParaRPr lang="de-CH" sz="1100">
            <a:effectLst/>
            <a:latin typeface="Calibri" panose="020F0502020204030204" pitchFamily="34" charset="0"/>
            <a:ea typeface="Times New Roman" panose="02020603050405020304" pitchFamily="18" charset="0"/>
            <a:cs typeface="Times New Roman" panose="02020603050405020304" pitchFamily="18" charset="0"/>
          </a:endParaRPr>
        </a:p>
        <a:p>
          <a:pPr>
            <a:lnSpc>
              <a:spcPct val="107000"/>
            </a:lnSpc>
            <a:spcAft>
              <a:spcPts val="800"/>
            </a:spcAft>
          </a:pPr>
          <a:r>
            <a:rPr lang="de-CH" sz="1100">
              <a:effectLst/>
              <a:latin typeface="Calibri" panose="020F0502020204030204" pitchFamily="34" charset="0"/>
              <a:ea typeface="Times New Roman" panose="02020603050405020304" pitchFamily="18" charset="0"/>
              <a:cs typeface="Times New Roman" panose="02020603050405020304" pitchFamily="18" charset="0"/>
            </a:rPr>
            <a:t>Sowohl bei Fall A wie bei Fall B  wird die «Differenzierte CO2 – Bilanz» durch die unterschiedlichen Anteile aus «Materialwirkung Schaumglas» resp. «Materialwirkung XPS» erweitert. Dabei ist der unterschiedlichen Wärmeleitfähigkeit und damit unterschiedlichen Stärke</a:t>
          </a:r>
          <a:r>
            <a:rPr lang="de-CH" sz="1100" baseline="0">
              <a:effectLst/>
              <a:latin typeface="Calibri" panose="020F0502020204030204" pitchFamily="34" charset="0"/>
              <a:ea typeface="Times New Roman" panose="02020603050405020304" pitchFamily="18" charset="0"/>
              <a:cs typeface="Times New Roman" panose="02020603050405020304" pitchFamily="18" charset="0"/>
            </a:rPr>
            <a:t> </a:t>
          </a:r>
          <a:r>
            <a:rPr lang="de-CH" sz="1100">
              <a:effectLst/>
              <a:latin typeface="Calibri" panose="020F0502020204030204" pitchFamily="34" charset="0"/>
              <a:ea typeface="Times New Roman" panose="02020603050405020304" pitchFamily="18" charset="0"/>
              <a:cs typeface="Times New Roman" panose="02020603050405020304" pitchFamily="18" charset="0"/>
            </a:rPr>
            <a:t>der beiden Materialien Rechnung zu tragen.</a:t>
          </a:r>
        </a:p>
        <a:p>
          <a:pPr>
            <a:lnSpc>
              <a:spcPct val="107000"/>
            </a:lnSpc>
            <a:spcAft>
              <a:spcPts val="800"/>
            </a:spcAft>
          </a:pPr>
          <a:r>
            <a:rPr lang="de-CH" sz="1100">
              <a:effectLst/>
              <a:latin typeface="Calibri" panose="020F0502020204030204" pitchFamily="34" charset="0"/>
              <a:ea typeface="Times New Roman" panose="02020603050405020304" pitchFamily="18" charset="0"/>
              <a:cs typeface="Times New Roman" panose="02020603050405020304" pitchFamily="18" charset="0"/>
            </a:rPr>
            <a:t>Schwer abschätzbar und in absoluten Zahlen unbedeutend ist die CO2 – Differenz, resultierend aus unterschiedlichem Armierungsbedarf. Die Verstärkung der Fundamentplatte erbringt dank grösserer statischer Höhe rechnerisch eine Minderung an Armierungsquerschnitt – anderseits führt die hier flachere Verteilung der Bodenpressungen tendenziell  zu grösseren Biegemomenten aus identischer Last. Im vorliegenden Rechenmodell wird daher auf</a:t>
          </a:r>
          <a:r>
            <a:rPr lang="de-CH" sz="1100" baseline="0">
              <a:effectLst/>
              <a:latin typeface="Calibri" panose="020F0502020204030204" pitchFamily="34" charset="0"/>
              <a:ea typeface="Times New Roman" panose="02020603050405020304" pitchFamily="18" charset="0"/>
              <a:cs typeface="Times New Roman" panose="02020603050405020304" pitchFamily="18" charset="0"/>
            </a:rPr>
            <a:t> eine Differenz - Ermittlung verzichtet.</a:t>
          </a:r>
          <a:endParaRPr lang="de-CH" sz="1100">
            <a:effectLst/>
            <a:latin typeface="Calibri" panose="020F0502020204030204" pitchFamily="34" charset="0"/>
            <a:ea typeface="Times New Roman" panose="02020603050405020304" pitchFamily="18" charset="0"/>
            <a:cs typeface="Times New Roman" panose="02020603050405020304" pitchFamily="18" charset="0"/>
          </a:endParaRPr>
        </a:p>
        <a:p>
          <a:pPr>
            <a:lnSpc>
              <a:spcPct val="107000"/>
            </a:lnSpc>
            <a:spcAft>
              <a:spcPts val="800"/>
            </a:spcAft>
          </a:pPr>
          <a:endParaRPr lang="de-CH" sz="1100">
            <a:effectLst/>
            <a:latin typeface="Calibri" panose="020F0502020204030204" pitchFamily="34" charset="0"/>
            <a:ea typeface="Times New Roman" panose="02020603050405020304" pitchFamily="18" charset="0"/>
            <a:cs typeface="Times New Roman" panose="02020603050405020304" pitchFamily="18" charset="0"/>
          </a:endParaRPr>
        </a:p>
        <a:p>
          <a:pPr>
            <a:lnSpc>
              <a:spcPct val="107000"/>
            </a:lnSpc>
            <a:spcAft>
              <a:spcPts val="800"/>
            </a:spcAft>
          </a:pPr>
          <a:r>
            <a:rPr lang="de-CH" sz="1100">
              <a:effectLst/>
              <a:latin typeface="Calibri" panose="020F0502020204030204" pitchFamily="34" charset="0"/>
              <a:ea typeface="Times New Roman" panose="02020603050405020304" pitchFamily="18" charset="0"/>
              <a:cs typeface="Times New Roman" panose="02020603050405020304" pitchFamily="18" charset="0"/>
            </a:rPr>
            <a:t> </a:t>
          </a:r>
          <a:r>
            <a:rPr lang="de-CH" sz="1100" b="1">
              <a:effectLst/>
              <a:latin typeface="Calibri" panose="020F0502020204030204" pitchFamily="34" charset="0"/>
              <a:ea typeface="Times New Roman" panose="02020603050405020304" pitchFamily="18" charset="0"/>
              <a:cs typeface="Times New Roman" panose="02020603050405020304" pitchFamily="18" charset="0"/>
            </a:rPr>
            <a:t>EINZELNES</a:t>
          </a:r>
          <a:r>
            <a:rPr lang="de-CH" sz="1100">
              <a:effectLst/>
              <a:latin typeface="Calibri" panose="020F0502020204030204" pitchFamily="34" charset="0"/>
              <a:ea typeface="Times New Roman" panose="02020603050405020304" pitchFamily="18" charset="0"/>
              <a:cs typeface="Times New Roman" panose="02020603050405020304" pitchFamily="18" charset="0"/>
            </a:rPr>
            <a:t>: Auf dem Berechnungssheet figurieren unter «stoffliche Einflüsse» die verwendeten Materialien mit Angabe des für die Modellrechnung angenommenen Einheitsgewichts (kg/m3), ferner die laut KBOB anzunehmenden kgCO2-eq’s (kg CO2/kg Baustoff) und die in Spalte F je die auf den Kubikmeter Material hochgerechnete CO2 – Belastung (gelbe Eingabezellen). Alle gelben Eingabezellen sind beispielhaft beziffert, müssen aber im Einzelfall individuell ausgefüllt, bzw. überschrieben werden. Die Vorgabezelle F26</a:t>
          </a:r>
          <a:r>
            <a:rPr lang="de-CH" sz="1100" baseline="0">
              <a:effectLst/>
              <a:latin typeface="Calibri" panose="020F0502020204030204" pitchFamily="34" charset="0"/>
              <a:ea typeface="Times New Roman" panose="02020603050405020304" pitchFamily="18" charset="0"/>
              <a:cs typeface="Times New Roman" panose="02020603050405020304" pitchFamily="18" charset="0"/>
            </a:rPr>
            <a:t> </a:t>
          </a:r>
          <a:r>
            <a:rPr lang="de-CH" sz="1100">
              <a:effectLst/>
              <a:latin typeface="Calibri" panose="020F0502020204030204" pitchFamily="34" charset="0"/>
              <a:ea typeface="Times New Roman" panose="02020603050405020304" pitchFamily="18" charset="0"/>
              <a:cs typeface="Times New Roman" panose="02020603050405020304" pitchFamily="18" charset="0"/>
            </a:rPr>
            <a:t>berücksichtigt über den einzutragenden Faktor die unterschiedliche Wärmeleitfähigkeit von FOAMGLAS und XPS und daraus die unterschiedlichen Dämmstärken für identischen Wärmedurchlasswiderstand.</a:t>
          </a:r>
        </a:p>
        <a:p>
          <a:pPr>
            <a:lnSpc>
              <a:spcPct val="107000"/>
            </a:lnSpc>
            <a:spcAft>
              <a:spcPts val="800"/>
            </a:spcAft>
          </a:pPr>
          <a:r>
            <a:rPr lang="de-CH" sz="1100">
              <a:effectLst/>
              <a:latin typeface="Calibri" panose="020F0502020204030204" pitchFamily="34" charset="0"/>
              <a:ea typeface="Times New Roman" panose="02020603050405020304" pitchFamily="18" charset="0"/>
              <a:cs typeface="Times New Roman" panose="02020603050405020304" pitchFamily="18" charset="0"/>
            </a:rPr>
            <a:t>In Zelle J17 ist das Gesamtergebnis eingetragen (positiv zu Gunsten FOAMGLAS, negativ zu Gunsten XPS.                                                                                 </a:t>
          </a:r>
          <a:r>
            <a:rPr lang="de-CH" sz="1100" i="1">
              <a:effectLst/>
              <a:latin typeface="Calibri" panose="020F0502020204030204" pitchFamily="34" charset="0"/>
              <a:ea typeface="Times New Roman" panose="02020603050405020304" pitchFamily="18" charset="0"/>
              <a:cs typeface="Times New Roman" panose="02020603050405020304" pitchFamily="18" charset="0"/>
            </a:rPr>
            <a:t>15.06.2022   </a:t>
          </a:r>
          <a:r>
            <a:rPr lang="de-CH" sz="1100">
              <a:effectLst/>
              <a:latin typeface="Calibri" panose="020F0502020204030204" pitchFamily="34" charset="0"/>
              <a:ea typeface="Times New Roman" panose="02020603050405020304" pitchFamily="18" charset="0"/>
              <a:cs typeface="Times New Roman" panose="02020603050405020304" pitchFamily="18" charset="0"/>
            </a:rPr>
            <a:t>                                                                </a:t>
          </a:r>
        </a:p>
        <a:p>
          <a:endParaRPr lang="de-CH" sz="1100"/>
        </a:p>
      </xdr:txBody>
    </xdr:sp>
    <xdr:clientData/>
  </xdr:oneCellAnchor>
</xdr:wsDr>
</file>

<file path=xl/theme/theme1.xml><?xml version="1.0" encoding="utf-8"?>
<a:theme xmlns:a="http://schemas.openxmlformats.org/drawingml/2006/main" name="Office 2013 – 2022-Design">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FCCE3D-3BCF-47B9-952A-A48D27CF62C5}">
  <dimension ref="A1:L58"/>
  <sheetViews>
    <sheetView workbookViewId="0">
      <selection sqref="A1:XFD1048576"/>
    </sheetView>
  </sheetViews>
  <sheetFormatPr baseColWidth="10" defaultRowHeight="15" x14ac:dyDescent="0.25"/>
  <cols>
    <col min="11" max="11" width="18.5703125" customWidth="1"/>
    <col min="12" max="12" width="13.140625" customWidth="1"/>
  </cols>
  <sheetData>
    <row r="1" spans="1:12" x14ac:dyDescent="0.25">
      <c r="A1" s="4"/>
      <c r="B1" s="4"/>
      <c r="C1" s="4"/>
      <c r="D1" s="4"/>
      <c r="E1" s="4"/>
      <c r="F1" s="4"/>
      <c r="G1" s="4"/>
      <c r="H1" s="4"/>
      <c r="I1" s="4"/>
      <c r="J1" s="4"/>
      <c r="K1" s="4"/>
      <c r="L1" s="4"/>
    </row>
    <row r="2" spans="1:12" x14ac:dyDescent="0.25">
      <c r="A2" s="4"/>
      <c r="B2" s="4"/>
      <c r="C2" s="4"/>
      <c r="D2" s="4"/>
      <c r="E2" s="4"/>
      <c r="F2" s="4"/>
      <c r="G2" s="4"/>
      <c r="H2" s="4"/>
      <c r="I2" s="4"/>
      <c r="J2" s="4"/>
      <c r="K2" s="4"/>
      <c r="L2" s="4"/>
    </row>
    <row r="3" spans="1:12" x14ac:dyDescent="0.25">
      <c r="A3" s="4"/>
      <c r="B3" s="4"/>
      <c r="C3" s="4"/>
      <c r="D3" s="4"/>
      <c r="E3" s="4"/>
      <c r="F3" s="4"/>
      <c r="G3" s="4"/>
      <c r="H3" s="4"/>
      <c r="I3" s="4"/>
      <c r="J3" s="4"/>
      <c r="K3" s="4"/>
      <c r="L3" s="4"/>
    </row>
    <row r="4" spans="1:12" x14ac:dyDescent="0.25">
      <c r="A4" s="4"/>
      <c r="B4" s="4"/>
      <c r="C4" s="4"/>
      <c r="D4" s="4"/>
      <c r="E4" s="4"/>
      <c r="F4" s="4"/>
      <c r="G4" s="4"/>
      <c r="H4" s="4"/>
      <c r="I4" s="4"/>
      <c r="J4" s="4"/>
      <c r="K4" s="4"/>
      <c r="L4" s="4"/>
    </row>
    <row r="5" spans="1:12" x14ac:dyDescent="0.25">
      <c r="A5" s="4"/>
      <c r="B5" s="4"/>
      <c r="C5" s="4"/>
      <c r="D5" s="4"/>
      <c r="E5" s="4"/>
      <c r="F5" s="4"/>
      <c r="G5" s="4"/>
      <c r="H5" s="4"/>
      <c r="I5" s="4"/>
      <c r="J5" s="4"/>
      <c r="K5" s="4"/>
      <c r="L5" s="4"/>
    </row>
    <row r="6" spans="1:12" x14ac:dyDescent="0.25">
      <c r="A6" s="4"/>
      <c r="B6" s="4"/>
      <c r="C6" s="4"/>
      <c r="D6" s="4"/>
      <c r="E6" s="4"/>
      <c r="F6" s="4"/>
      <c r="G6" s="4"/>
      <c r="H6" s="4"/>
      <c r="I6" s="4"/>
      <c r="J6" s="4"/>
      <c r="K6" s="4"/>
      <c r="L6" s="4"/>
    </row>
    <row r="7" spans="1:12" x14ac:dyDescent="0.25">
      <c r="A7" s="4"/>
      <c r="B7" s="4"/>
      <c r="C7" s="4"/>
      <c r="D7" s="4"/>
      <c r="E7" s="4"/>
      <c r="F7" s="4"/>
      <c r="G7" s="4"/>
      <c r="H7" s="4"/>
      <c r="I7" s="4"/>
      <c r="J7" s="4"/>
      <c r="K7" s="4"/>
      <c r="L7" s="4"/>
    </row>
    <row r="8" spans="1:12" x14ac:dyDescent="0.25">
      <c r="A8" s="4"/>
      <c r="B8" s="4"/>
      <c r="C8" s="4"/>
      <c r="D8" s="4"/>
      <c r="E8" s="4"/>
      <c r="F8" s="4"/>
      <c r="G8" s="4"/>
      <c r="H8" s="4"/>
      <c r="I8" s="4"/>
      <c r="J8" s="4"/>
      <c r="K8" s="4"/>
      <c r="L8" s="4"/>
    </row>
    <row r="9" spans="1:12" x14ac:dyDescent="0.25">
      <c r="A9" s="4"/>
      <c r="B9" s="4"/>
      <c r="C9" s="4"/>
      <c r="D9" s="4"/>
      <c r="E9" s="4"/>
      <c r="F9" s="4"/>
      <c r="G9" s="4"/>
      <c r="H9" s="4"/>
      <c r="I9" s="4"/>
      <c r="J9" s="4"/>
      <c r="K9" s="4"/>
      <c r="L9" s="4"/>
    </row>
    <row r="10" spans="1:12" x14ac:dyDescent="0.25">
      <c r="A10" s="4"/>
      <c r="B10" s="4"/>
      <c r="C10" s="4"/>
      <c r="D10" s="4"/>
      <c r="E10" s="4"/>
      <c r="F10" s="4"/>
      <c r="G10" s="4"/>
      <c r="H10" s="4"/>
      <c r="I10" s="4"/>
      <c r="J10" s="4"/>
      <c r="K10" s="4"/>
      <c r="L10" s="4"/>
    </row>
    <row r="11" spans="1:12" x14ac:dyDescent="0.25">
      <c r="A11" s="4"/>
      <c r="B11" s="4"/>
      <c r="C11" s="4"/>
      <c r="D11" s="4"/>
      <c r="E11" s="4"/>
      <c r="F11" s="4"/>
      <c r="G11" s="4"/>
      <c r="H11" s="4"/>
      <c r="I11" s="4"/>
      <c r="J11" s="4"/>
      <c r="K11" s="4"/>
      <c r="L11" s="4"/>
    </row>
    <row r="12" spans="1:12" x14ac:dyDescent="0.25">
      <c r="A12" s="4"/>
      <c r="B12" s="4"/>
      <c r="C12" s="4"/>
      <c r="D12" s="4"/>
      <c r="E12" s="4"/>
      <c r="F12" s="4"/>
      <c r="G12" s="4"/>
      <c r="H12" s="4"/>
      <c r="I12" s="4"/>
      <c r="J12" s="4"/>
      <c r="K12" s="4"/>
      <c r="L12" s="4"/>
    </row>
    <row r="13" spans="1:12" x14ac:dyDescent="0.25">
      <c r="A13" s="4"/>
      <c r="B13" s="4"/>
      <c r="C13" s="4"/>
      <c r="D13" s="4"/>
      <c r="E13" s="4"/>
      <c r="F13" s="4"/>
      <c r="G13" s="4"/>
      <c r="H13" s="4"/>
      <c r="I13" s="4"/>
      <c r="J13" s="4"/>
      <c r="K13" s="4"/>
      <c r="L13" s="4"/>
    </row>
    <row r="14" spans="1:12" x14ac:dyDescent="0.25">
      <c r="A14" s="4"/>
      <c r="B14" s="4"/>
      <c r="C14" s="4"/>
      <c r="D14" s="4"/>
      <c r="E14" s="4"/>
      <c r="F14" s="4"/>
      <c r="G14" s="4"/>
      <c r="H14" s="4"/>
      <c r="I14" s="4"/>
      <c r="J14" s="4"/>
      <c r="K14" s="4"/>
      <c r="L14" s="4"/>
    </row>
    <row r="15" spans="1:12" x14ac:dyDescent="0.25">
      <c r="A15" s="4"/>
      <c r="B15" s="4"/>
      <c r="C15" s="4"/>
      <c r="D15" s="4"/>
      <c r="E15" s="4"/>
      <c r="F15" s="4"/>
      <c r="G15" s="4"/>
      <c r="H15" s="4"/>
      <c r="I15" s="4"/>
      <c r="J15" s="4"/>
      <c r="K15" s="4"/>
      <c r="L15" s="4"/>
    </row>
    <row r="16" spans="1:12" x14ac:dyDescent="0.25">
      <c r="A16" s="4"/>
      <c r="B16" s="4"/>
      <c r="C16" s="4"/>
      <c r="D16" s="4"/>
      <c r="E16" s="4"/>
      <c r="F16" s="4"/>
      <c r="G16" s="4"/>
      <c r="H16" s="4"/>
      <c r="I16" s="4"/>
      <c r="J16" s="4"/>
      <c r="K16" s="4"/>
      <c r="L16" s="4"/>
    </row>
    <row r="17" spans="1:12" x14ac:dyDescent="0.25">
      <c r="A17" s="4"/>
      <c r="B17" s="4"/>
      <c r="C17" s="4"/>
      <c r="D17" s="4"/>
      <c r="E17" s="4"/>
      <c r="F17" s="4"/>
      <c r="G17" s="4"/>
      <c r="H17" s="4"/>
      <c r="I17" s="4"/>
      <c r="J17" s="4"/>
      <c r="K17" s="4"/>
      <c r="L17" s="4"/>
    </row>
    <row r="18" spans="1:12" x14ac:dyDescent="0.25">
      <c r="A18" s="4"/>
      <c r="B18" s="4"/>
      <c r="C18" s="4"/>
      <c r="D18" s="4"/>
      <c r="E18" s="4"/>
      <c r="F18" s="4"/>
      <c r="G18" s="4"/>
      <c r="H18" s="4"/>
      <c r="I18" s="4"/>
      <c r="J18" s="4"/>
      <c r="K18" s="4"/>
      <c r="L18" s="4"/>
    </row>
    <row r="19" spans="1:12" x14ac:dyDescent="0.25">
      <c r="A19" s="4"/>
      <c r="B19" s="4"/>
      <c r="C19" s="4"/>
      <c r="D19" s="4"/>
      <c r="E19" s="4"/>
      <c r="F19" s="4"/>
      <c r="G19" s="4"/>
      <c r="H19" s="4"/>
      <c r="I19" s="4"/>
      <c r="J19" s="4"/>
      <c r="K19" s="4"/>
      <c r="L19" s="4"/>
    </row>
    <row r="20" spans="1:12" x14ac:dyDescent="0.25">
      <c r="A20" s="4"/>
      <c r="B20" s="4"/>
      <c r="C20" s="4"/>
      <c r="D20" s="4"/>
      <c r="E20" s="4"/>
      <c r="F20" s="4"/>
      <c r="G20" s="4"/>
      <c r="H20" s="4"/>
      <c r="I20" s="4"/>
      <c r="J20" s="4"/>
      <c r="K20" s="4"/>
      <c r="L20" s="4"/>
    </row>
    <row r="21" spans="1:12" x14ac:dyDescent="0.25">
      <c r="A21" s="4"/>
      <c r="B21" s="4"/>
      <c r="C21" s="4"/>
      <c r="D21" s="4"/>
      <c r="E21" s="4"/>
      <c r="F21" s="4"/>
      <c r="G21" s="4"/>
      <c r="H21" s="4"/>
      <c r="I21" s="4"/>
      <c r="J21" s="4"/>
      <c r="K21" s="4"/>
      <c r="L21" s="4"/>
    </row>
    <row r="22" spans="1:12" x14ac:dyDescent="0.25">
      <c r="A22" s="4"/>
      <c r="B22" s="4"/>
      <c r="C22" s="4"/>
      <c r="D22" s="4"/>
      <c r="E22" s="4"/>
      <c r="F22" s="4"/>
      <c r="G22" s="4"/>
      <c r="H22" s="4"/>
      <c r="I22" s="4"/>
      <c r="J22" s="4"/>
      <c r="K22" s="4"/>
      <c r="L22" s="4"/>
    </row>
    <row r="23" spans="1:12" x14ac:dyDescent="0.25">
      <c r="A23" s="4"/>
      <c r="B23" s="4"/>
      <c r="C23" s="4"/>
      <c r="D23" s="4"/>
      <c r="E23" s="4"/>
      <c r="F23" s="4"/>
      <c r="G23" s="4"/>
      <c r="H23" s="4"/>
      <c r="I23" s="4"/>
      <c r="J23" s="4"/>
      <c r="K23" s="4"/>
      <c r="L23" s="4"/>
    </row>
    <row r="24" spans="1:12" x14ac:dyDescent="0.25">
      <c r="A24" s="4"/>
      <c r="B24" s="4"/>
      <c r="C24" s="4"/>
      <c r="D24" s="4"/>
      <c r="E24" s="4"/>
      <c r="F24" s="4"/>
      <c r="G24" s="4"/>
      <c r="H24" s="4"/>
      <c r="I24" s="4"/>
      <c r="J24" s="4"/>
      <c r="K24" s="4"/>
      <c r="L24" s="4"/>
    </row>
    <row r="25" spans="1:12" x14ac:dyDescent="0.25">
      <c r="A25" s="4"/>
      <c r="B25" s="4"/>
      <c r="C25" s="4"/>
      <c r="D25" s="4"/>
      <c r="E25" s="4"/>
      <c r="F25" s="4"/>
      <c r="G25" s="4"/>
      <c r="H25" s="4"/>
      <c r="I25" s="4"/>
      <c r="J25" s="4"/>
      <c r="K25" s="4"/>
      <c r="L25" s="4"/>
    </row>
    <row r="26" spans="1:12" x14ac:dyDescent="0.25">
      <c r="A26" s="4"/>
      <c r="B26" s="4"/>
      <c r="C26" s="4"/>
      <c r="D26" s="4"/>
      <c r="E26" s="4"/>
      <c r="F26" s="4"/>
      <c r="G26" s="4"/>
      <c r="H26" s="4"/>
      <c r="I26" s="4"/>
      <c r="J26" s="4"/>
      <c r="K26" s="4"/>
      <c r="L26" s="4"/>
    </row>
    <row r="27" spans="1:12" x14ac:dyDescent="0.25">
      <c r="A27" s="4"/>
      <c r="B27" s="4"/>
      <c r="C27" s="4"/>
      <c r="D27" s="4"/>
      <c r="E27" s="4"/>
      <c r="F27" s="4"/>
      <c r="G27" s="4"/>
      <c r="H27" s="4"/>
      <c r="I27" s="4"/>
      <c r="J27" s="4"/>
      <c r="K27" s="4"/>
      <c r="L27" s="4"/>
    </row>
    <row r="28" spans="1:12" x14ac:dyDescent="0.25">
      <c r="A28" s="4"/>
      <c r="B28" s="4"/>
      <c r="C28" s="4"/>
      <c r="D28" s="4"/>
      <c r="E28" s="4"/>
      <c r="F28" s="4"/>
      <c r="G28" s="4"/>
      <c r="H28" s="4"/>
      <c r="I28" s="4"/>
      <c r="J28" s="4"/>
      <c r="K28" s="4"/>
      <c r="L28" s="4"/>
    </row>
    <row r="29" spans="1:12" x14ac:dyDescent="0.25">
      <c r="A29" s="4"/>
      <c r="B29" s="4"/>
      <c r="C29" s="4"/>
      <c r="D29" s="4"/>
      <c r="E29" s="4"/>
      <c r="F29" s="4"/>
      <c r="G29" s="4"/>
      <c r="H29" s="4"/>
      <c r="I29" s="4"/>
      <c r="J29" s="4"/>
      <c r="K29" s="4"/>
      <c r="L29" s="4"/>
    </row>
    <row r="30" spans="1:12" x14ac:dyDescent="0.25">
      <c r="A30" s="4"/>
      <c r="B30" s="4"/>
      <c r="C30" s="4"/>
      <c r="D30" s="4"/>
      <c r="E30" s="4"/>
      <c r="F30" s="4"/>
      <c r="G30" s="4"/>
      <c r="H30" s="4"/>
      <c r="I30" s="4"/>
      <c r="J30" s="4"/>
      <c r="K30" s="4"/>
      <c r="L30" s="4"/>
    </row>
    <row r="31" spans="1:12" x14ac:dyDescent="0.25">
      <c r="A31" s="4"/>
      <c r="B31" s="4"/>
      <c r="C31" s="4"/>
      <c r="D31" s="4"/>
      <c r="E31" s="4"/>
      <c r="F31" s="4"/>
      <c r="G31" s="4"/>
      <c r="H31" s="4"/>
      <c r="I31" s="4"/>
      <c r="J31" s="4"/>
      <c r="K31" s="4"/>
      <c r="L31" s="4"/>
    </row>
    <row r="32" spans="1:12" x14ac:dyDescent="0.25">
      <c r="A32" s="4"/>
      <c r="B32" s="4"/>
      <c r="C32" s="4"/>
      <c r="D32" s="4"/>
      <c r="E32" s="4"/>
      <c r="F32" s="4"/>
      <c r="G32" s="4"/>
      <c r="H32" s="4"/>
      <c r="I32" s="4"/>
      <c r="J32" s="4"/>
      <c r="K32" s="4"/>
      <c r="L32" s="4"/>
    </row>
    <row r="33" spans="1:12" x14ac:dyDescent="0.25">
      <c r="A33" s="4"/>
      <c r="B33" s="4"/>
      <c r="C33" s="4"/>
      <c r="D33" s="4"/>
      <c r="E33" s="4"/>
      <c r="F33" s="4"/>
      <c r="G33" s="4"/>
      <c r="H33" s="4"/>
      <c r="I33" s="4"/>
      <c r="J33" s="4"/>
      <c r="K33" s="4"/>
      <c r="L33" s="4"/>
    </row>
    <row r="34" spans="1:12" x14ac:dyDescent="0.25">
      <c r="A34" s="4"/>
      <c r="B34" s="4"/>
      <c r="C34" s="4"/>
      <c r="D34" s="4"/>
      <c r="E34" s="4"/>
      <c r="F34" s="4"/>
      <c r="G34" s="4"/>
      <c r="H34" s="4"/>
      <c r="I34" s="4"/>
      <c r="J34" s="4"/>
      <c r="K34" s="4"/>
      <c r="L34" s="4"/>
    </row>
    <row r="35" spans="1:12" x14ac:dyDescent="0.25">
      <c r="A35" s="4"/>
      <c r="B35" s="4"/>
      <c r="C35" s="4"/>
      <c r="D35" s="4"/>
      <c r="E35" s="4"/>
      <c r="F35" s="4"/>
      <c r="G35" s="4"/>
      <c r="H35" s="4"/>
      <c r="I35" s="4"/>
      <c r="J35" s="4"/>
      <c r="K35" s="4"/>
      <c r="L35" s="4"/>
    </row>
    <row r="36" spans="1:12" x14ac:dyDescent="0.25">
      <c r="A36" s="4"/>
      <c r="B36" s="4"/>
      <c r="C36" s="4"/>
      <c r="D36" s="4"/>
      <c r="E36" s="4"/>
      <c r="F36" s="4"/>
      <c r="G36" s="4"/>
      <c r="H36" s="4"/>
      <c r="I36" s="4"/>
      <c r="J36" s="4"/>
      <c r="K36" s="4"/>
      <c r="L36" s="4"/>
    </row>
    <row r="37" spans="1:12" x14ac:dyDescent="0.25">
      <c r="A37" s="4"/>
      <c r="B37" s="4"/>
      <c r="C37" s="4"/>
      <c r="D37" s="4"/>
      <c r="E37" s="4"/>
      <c r="F37" s="4"/>
      <c r="G37" s="4"/>
      <c r="H37" s="4"/>
      <c r="I37" s="4"/>
      <c r="J37" s="4"/>
      <c r="K37" s="4"/>
      <c r="L37" s="4"/>
    </row>
    <row r="38" spans="1:12" x14ac:dyDescent="0.25">
      <c r="A38" s="4"/>
      <c r="B38" s="4"/>
      <c r="C38" s="4"/>
      <c r="D38" s="4"/>
      <c r="E38" s="4"/>
      <c r="F38" s="4"/>
      <c r="G38" s="4"/>
      <c r="H38" s="4"/>
      <c r="I38" s="4"/>
      <c r="J38" s="4"/>
      <c r="K38" s="4"/>
      <c r="L38" s="4"/>
    </row>
    <row r="39" spans="1:12" x14ac:dyDescent="0.25">
      <c r="A39" s="4"/>
      <c r="B39" s="4"/>
      <c r="C39" s="4"/>
      <c r="D39" s="4"/>
      <c r="E39" s="4"/>
      <c r="F39" s="4"/>
      <c r="G39" s="4"/>
      <c r="H39" s="4"/>
      <c r="I39" s="4"/>
      <c r="J39" s="4"/>
      <c r="K39" s="4"/>
      <c r="L39" s="4"/>
    </row>
    <row r="40" spans="1:12" x14ac:dyDescent="0.25">
      <c r="A40" s="4"/>
      <c r="B40" s="4"/>
      <c r="C40" s="4"/>
      <c r="D40" s="4"/>
      <c r="E40" s="4"/>
      <c r="F40" s="4"/>
      <c r="G40" s="4"/>
      <c r="H40" s="4"/>
      <c r="I40" s="4"/>
      <c r="J40" s="4"/>
      <c r="K40" s="4"/>
      <c r="L40" s="4"/>
    </row>
    <row r="41" spans="1:12" x14ac:dyDescent="0.25">
      <c r="A41" s="4"/>
      <c r="B41" s="4"/>
      <c r="C41" s="4"/>
      <c r="D41" s="4"/>
      <c r="E41" s="4"/>
      <c r="F41" s="4"/>
      <c r="G41" s="4"/>
      <c r="H41" s="4"/>
      <c r="I41" s="4"/>
      <c r="J41" s="4"/>
      <c r="K41" s="4"/>
      <c r="L41" s="4"/>
    </row>
    <row r="42" spans="1:12" x14ac:dyDescent="0.25">
      <c r="A42" s="4"/>
      <c r="B42" s="4"/>
      <c r="C42" s="4"/>
      <c r="D42" s="4"/>
      <c r="E42" s="4"/>
      <c r="F42" s="4"/>
      <c r="G42" s="4"/>
      <c r="H42" s="4"/>
      <c r="I42" s="4"/>
      <c r="J42" s="4"/>
      <c r="K42" s="4"/>
      <c r="L42" s="4"/>
    </row>
    <row r="43" spans="1:12" x14ac:dyDescent="0.25">
      <c r="A43" s="4"/>
      <c r="B43" s="4"/>
      <c r="C43" s="4"/>
      <c r="D43" s="4"/>
      <c r="E43" s="4"/>
      <c r="F43" s="4"/>
      <c r="G43" s="4"/>
      <c r="H43" s="4"/>
      <c r="I43" s="4"/>
      <c r="J43" s="4"/>
      <c r="K43" s="4"/>
      <c r="L43" s="4"/>
    </row>
    <row r="44" spans="1:12" x14ac:dyDescent="0.25">
      <c r="A44" s="4"/>
      <c r="B44" s="4"/>
      <c r="C44" s="4"/>
      <c r="D44" s="4"/>
      <c r="E44" s="4"/>
      <c r="F44" s="4"/>
      <c r="G44" s="4"/>
      <c r="H44" s="4"/>
      <c r="I44" s="4"/>
      <c r="J44" s="4"/>
      <c r="K44" s="4"/>
      <c r="L44" s="4"/>
    </row>
    <row r="45" spans="1:12" x14ac:dyDescent="0.25">
      <c r="A45" s="4"/>
      <c r="B45" s="4"/>
      <c r="C45" s="4"/>
      <c r="D45" s="4"/>
      <c r="E45" s="4"/>
      <c r="F45" s="4"/>
      <c r="G45" s="4"/>
      <c r="H45" s="4"/>
      <c r="I45" s="4"/>
      <c r="J45" s="4"/>
      <c r="K45" s="4"/>
      <c r="L45" s="4"/>
    </row>
    <row r="46" spans="1:12" x14ac:dyDescent="0.25">
      <c r="A46" s="4"/>
      <c r="B46" s="4"/>
      <c r="C46" s="4"/>
      <c r="D46" s="4"/>
      <c r="E46" s="4"/>
      <c r="F46" s="4"/>
      <c r="G46" s="4"/>
      <c r="H46" s="4"/>
      <c r="I46" s="4"/>
      <c r="J46" s="4"/>
      <c r="K46" s="4"/>
      <c r="L46" s="4"/>
    </row>
    <row r="47" spans="1:12" x14ac:dyDescent="0.25">
      <c r="A47" s="4"/>
      <c r="B47" s="4"/>
      <c r="C47" s="4"/>
      <c r="D47" s="4"/>
      <c r="E47" s="4"/>
      <c r="F47" s="4"/>
      <c r="G47" s="4"/>
      <c r="H47" s="4"/>
      <c r="I47" s="4"/>
      <c r="J47" s="4"/>
      <c r="K47" s="4"/>
      <c r="L47" s="4"/>
    </row>
    <row r="48" spans="1:12" x14ac:dyDescent="0.25">
      <c r="A48" s="4"/>
      <c r="B48" s="4"/>
      <c r="C48" s="4"/>
      <c r="D48" s="4"/>
      <c r="E48" s="4"/>
      <c r="F48" s="4"/>
      <c r="G48" s="4"/>
      <c r="H48" s="4"/>
      <c r="I48" s="4"/>
      <c r="J48" s="4"/>
      <c r="K48" s="4"/>
      <c r="L48" s="4"/>
    </row>
    <row r="49" spans="1:12" x14ac:dyDescent="0.25">
      <c r="A49" s="4"/>
      <c r="B49" s="4"/>
      <c r="C49" s="4"/>
      <c r="D49" s="4"/>
      <c r="E49" s="4"/>
      <c r="F49" s="4"/>
      <c r="G49" s="4"/>
      <c r="H49" s="4"/>
      <c r="I49" s="4"/>
      <c r="J49" s="4"/>
      <c r="K49" s="4"/>
      <c r="L49" s="4"/>
    </row>
    <row r="50" spans="1:12" x14ac:dyDescent="0.25">
      <c r="A50" s="4"/>
      <c r="B50" s="4"/>
      <c r="C50" s="4"/>
      <c r="D50" s="4"/>
      <c r="E50" s="4"/>
      <c r="F50" s="4"/>
      <c r="G50" s="4"/>
      <c r="H50" s="4"/>
      <c r="I50" s="4"/>
      <c r="J50" s="4"/>
      <c r="K50" s="4"/>
      <c r="L50" s="4"/>
    </row>
    <row r="51" spans="1:12" x14ac:dyDescent="0.25">
      <c r="A51" s="4"/>
      <c r="B51" s="4"/>
      <c r="C51" s="4"/>
      <c r="D51" s="4"/>
      <c r="E51" s="4"/>
      <c r="F51" s="4"/>
      <c r="G51" s="4"/>
      <c r="H51" s="4"/>
      <c r="I51" s="4"/>
      <c r="J51" s="4"/>
      <c r="K51" s="4"/>
      <c r="L51" s="4"/>
    </row>
    <row r="52" spans="1:12" x14ac:dyDescent="0.25">
      <c r="A52" s="4"/>
      <c r="B52" s="4"/>
      <c r="C52" s="4"/>
      <c r="D52" s="4"/>
      <c r="E52" s="4"/>
      <c r="F52" s="4"/>
      <c r="G52" s="4"/>
      <c r="H52" s="4"/>
      <c r="I52" s="4"/>
      <c r="J52" s="4"/>
      <c r="K52" s="4"/>
      <c r="L52" s="4"/>
    </row>
    <row r="53" spans="1:12" x14ac:dyDescent="0.25">
      <c r="A53" s="4"/>
      <c r="B53" s="4"/>
      <c r="C53" s="4"/>
      <c r="D53" s="4"/>
      <c r="E53" s="4"/>
      <c r="F53" s="4"/>
      <c r="G53" s="4"/>
      <c r="H53" s="4"/>
      <c r="I53" s="4"/>
      <c r="J53" s="4"/>
      <c r="K53" s="4"/>
      <c r="L53" s="4"/>
    </row>
    <row r="54" spans="1:12" x14ac:dyDescent="0.25">
      <c r="A54" s="4"/>
      <c r="B54" s="4"/>
      <c r="C54" s="4"/>
      <c r="D54" s="4"/>
      <c r="E54" s="4"/>
      <c r="F54" s="4"/>
      <c r="G54" s="4"/>
      <c r="H54" s="4"/>
      <c r="I54" s="4"/>
      <c r="J54" s="4"/>
      <c r="K54" s="4"/>
      <c r="L54" s="4"/>
    </row>
    <row r="55" spans="1:12" x14ac:dyDescent="0.25">
      <c r="A55" s="4"/>
      <c r="B55" s="4"/>
      <c r="C55" s="4"/>
      <c r="D55" s="4"/>
      <c r="E55" s="4"/>
      <c r="F55" s="4"/>
      <c r="G55" s="4"/>
      <c r="H55" s="4"/>
      <c r="I55" s="4"/>
      <c r="J55" s="4"/>
      <c r="K55" s="4"/>
      <c r="L55" s="4"/>
    </row>
    <row r="56" spans="1:12" x14ac:dyDescent="0.25">
      <c r="A56" s="4"/>
      <c r="B56" s="4"/>
      <c r="C56" s="4"/>
      <c r="D56" s="4"/>
      <c r="E56" s="4"/>
      <c r="F56" s="4"/>
      <c r="G56" s="4"/>
      <c r="H56" s="4"/>
      <c r="I56" s="4"/>
      <c r="J56" s="4"/>
      <c r="K56" s="4"/>
      <c r="L56" s="4"/>
    </row>
    <row r="57" spans="1:12" x14ac:dyDescent="0.25">
      <c r="A57" s="4"/>
      <c r="B57" s="4"/>
      <c r="C57" s="4"/>
      <c r="D57" s="4"/>
      <c r="E57" s="4"/>
      <c r="F57" s="4"/>
      <c r="G57" s="4"/>
      <c r="H57" s="4"/>
      <c r="I57" s="4"/>
      <c r="J57" s="4"/>
      <c r="K57" s="4"/>
      <c r="L57" s="4"/>
    </row>
    <row r="58" spans="1:12" x14ac:dyDescent="0.25">
      <c r="A58" s="4"/>
      <c r="B58" s="4"/>
      <c r="C58" s="4"/>
      <c r="D58" s="4"/>
      <c r="E58" s="4"/>
      <c r="F58" s="4"/>
      <c r="G58" s="4"/>
      <c r="H58" s="4"/>
      <c r="I58" s="4"/>
      <c r="J58" s="4"/>
      <c r="K58" s="4"/>
      <c r="L58" s="4"/>
    </row>
  </sheetData>
  <sheetProtection algorithmName="SHA-512" hashValue="DPDiHqfsB0QNYDG5qk9UMwCsGUD1RmvSHGU1kBxMp1YuNu1p39PM0+WNNiUBGwMNudg5ZP4Y2QHCGY2IWNozLg==" saltValue="ia0NW8yESi0iIhO/nbEVcA==" spinCount="100000" sheet="1" objects="1" scenarios="1"/>
  <pageMargins left="0.7" right="0.7" top="0.78740157499999996" bottom="0.78740157499999996" header="0.3" footer="0.3"/>
  <pageSetup paperSize="9" scale="8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Z141"/>
  <sheetViews>
    <sheetView tabSelected="1" zoomScale="183" zoomScaleNormal="100" workbookViewId="0">
      <selection activeCell="H28" sqref="H28"/>
    </sheetView>
  </sheetViews>
  <sheetFormatPr baseColWidth="10" defaultRowHeight="15" x14ac:dyDescent="0.25"/>
  <cols>
    <col min="3" max="3" width="36.28515625" customWidth="1"/>
    <col min="4" max="4" width="9.28515625" customWidth="1"/>
    <col min="5" max="5" width="26.42578125" customWidth="1"/>
    <col min="7" max="7" width="7.7109375" customWidth="1"/>
    <col min="9" max="9" width="62.7109375" customWidth="1"/>
    <col min="11" max="11" width="13.42578125" customWidth="1"/>
    <col min="18" max="18" width="20.28515625" customWidth="1"/>
  </cols>
  <sheetData>
    <row r="1" spans="1:52" x14ac:dyDescent="0.25">
      <c r="A1" s="15"/>
      <c r="B1" s="15"/>
      <c r="C1" s="15"/>
      <c r="D1" s="15"/>
      <c r="E1" s="15"/>
      <c r="F1" s="15"/>
      <c r="G1" s="15"/>
      <c r="H1" s="15"/>
      <c r="I1" s="15"/>
      <c r="J1" s="15"/>
      <c r="K1" s="15"/>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row>
    <row r="2" spans="1:52" x14ac:dyDescent="0.25">
      <c r="A2" s="15"/>
      <c r="B2" s="15"/>
      <c r="C2" s="15"/>
      <c r="D2" s="15"/>
      <c r="E2" s="15"/>
      <c r="F2" s="15"/>
      <c r="G2" s="15"/>
      <c r="H2" s="15"/>
      <c r="I2" s="15"/>
      <c r="J2" s="15"/>
      <c r="K2" s="15"/>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row>
    <row r="3" spans="1:52" ht="18.75" x14ac:dyDescent="0.3">
      <c r="A3" s="16" t="s">
        <v>18</v>
      </c>
      <c r="B3" s="17"/>
      <c r="C3" s="17"/>
      <c r="D3" s="17"/>
      <c r="E3" s="17"/>
      <c r="F3" s="17"/>
      <c r="G3" s="18"/>
      <c r="H3" s="18"/>
      <c r="I3" s="18"/>
      <c r="J3" s="18"/>
      <c r="K3" s="18"/>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row>
    <row r="4" spans="1:52" x14ac:dyDescent="0.25">
      <c r="A4" s="18"/>
      <c r="B4" s="18"/>
      <c r="C4" s="18"/>
      <c r="D4" s="18"/>
      <c r="E4" s="18"/>
      <c r="F4" s="18"/>
      <c r="G4" s="17"/>
      <c r="H4" s="17"/>
      <c r="I4" s="17"/>
      <c r="J4" s="17"/>
      <c r="K4" s="17"/>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row>
    <row r="5" spans="1:52" ht="26.25" x14ac:dyDescent="0.4">
      <c r="A5" s="19" t="s">
        <v>17</v>
      </c>
      <c r="B5" s="20"/>
      <c r="C5" s="20"/>
      <c r="D5" s="20"/>
      <c r="E5" s="20"/>
      <c r="F5" s="20"/>
      <c r="G5" s="20"/>
      <c r="H5" s="20"/>
      <c r="I5" s="20"/>
      <c r="J5" s="20"/>
      <c r="K5" s="18"/>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row>
    <row r="6" spans="1:52" ht="26.25" x14ac:dyDescent="0.4">
      <c r="A6" s="16" t="s">
        <v>19</v>
      </c>
      <c r="B6" s="20"/>
      <c r="C6" s="20"/>
      <c r="D6" s="20"/>
      <c r="E6" s="20"/>
      <c r="F6" s="20"/>
      <c r="G6" s="20"/>
      <c r="H6" s="20"/>
      <c r="I6" s="20"/>
      <c r="J6" s="20"/>
      <c r="K6" s="18"/>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row>
    <row r="7" spans="1:52" x14ac:dyDescent="0.25">
      <c r="A7" s="15"/>
      <c r="B7" s="15"/>
      <c r="C7" s="15"/>
      <c r="D7" s="15"/>
      <c r="E7" s="15"/>
      <c r="F7" s="15"/>
      <c r="G7" s="15"/>
      <c r="H7" s="15"/>
      <c r="I7" s="15"/>
      <c r="J7" s="15"/>
      <c r="K7" s="18"/>
      <c r="L7" s="6"/>
      <c r="M7" s="6"/>
      <c r="N7" s="6"/>
      <c r="O7" s="6"/>
      <c r="P7" s="6"/>
      <c r="Q7" s="7" t="s">
        <v>46</v>
      </c>
      <c r="R7" s="7"/>
      <c r="S7" s="7"/>
      <c r="T7" s="7"/>
      <c r="U7" s="7"/>
      <c r="V7" s="7"/>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row>
    <row r="8" spans="1:52" x14ac:dyDescent="0.25">
      <c r="A8" s="21" t="s">
        <v>0</v>
      </c>
      <c r="B8" s="22"/>
      <c r="C8" s="22"/>
      <c r="D8" s="22"/>
      <c r="E8" s="22"/>
      <c r="F8" s="15"/>
      <c r="G8" s="22"/>
      <c r="H8" s="23" t="s">
        <v>10</v>
      </c>
      <c r="I8" s="24"/>
      <c r="J8" s="15"/>
      <c r="K8" s="18"/>
      <c r="L8" s="8" t="s">
        <v>11</v>
      </c>
      <c r="M8" s="7"/>
      <c r="N8" s="7"/>
      <c r="O8" s="7"/>
      <c r="P8" s="7"/>
      <c r="Q8" s="7" t="s">
        <v>34</v>
      </c>
      <c r="R8" s="7" t="s">
        <v>35</v>
      </c>
      <c r="S8" s="7"/>
      <c r="T8" s="7"/>
      <c r="U8" s="7"/>
      <c r="V8" s="7"/>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row>
    <row r="9" spans="1:52" x14ac:dyDescent="0.25">
      <c r="A9" s="22" t="s">
        <v>56</v>
      </c>
      <c r="B9" s="22"/>
      <c r="C9" s="22"/>
      <c r="D9" s="25" t="s">
        <v>20</v>
      </c>
      <c r="E9" s="25" t="s">
        <v>15</v>
      </c>
      <c r="F9" s="1"/>
      <c r="G9" s="26" t="s">
        <v>1</v>
      </c>
      <c r="H9" s="27" t="str">
        <f>IF(H28="A","result. Plattenstärke auf XPS; E-Beton ~ 30 KN/mm2","")</f>
        <v>result. Plattenstärke auf XPS; E-Beton ~ 30 KN/mm2</v>
      </c>
      <c r="I9" s="28"/>
      <c r="J9" s="29">
        <f>IF((H9)="", "",(F11+J11))</f>
        <v>486</v>
      </c>
      <c r="K9" s="30" t="str">
        <f>IF(J9="","","[mm]")</f>
        <v>[mm]</v>
      </c>
      <c r="L9" s="7">
        <v>11</v>
      </c>
      <c r="M9" s="7">
        <f t="shared" ref="M9:M40" si="0">(0.1923*$F$11*$F$12^0.666*($F$13/($F$11+L9)*(1/$F$15-1/$F$12)+26.8/$F$12^1.333)^0.5)-($F$11+L9)</f>
        <v>88.484865689145352</v>
      </c>
      <c r="N9" s="7">
        <f>(ABS(M9))</f>
        <v>88.484865689145352</v>
      </c>
      <c r="O9" s="7">
        <f>(L9+N9)</f>
        <v>99.484865689145352</v>
      </c>
      <c r="P9" s="7"/>
      <c r="Q9" s="7">
        <f>(5.198*$F$11)</f>
        <v>2079.2000000000003</v>
      </c>
      <c r="R9" s="7">
        <f>((($F$13/($F$11+0))*(1/$F$15-1/$F$12))+(26.88/$F$12^1.333))^0.5*$F$12^0.666</f>
        <v>6.5323773574972037</v>
      </c>
      <c r="S9" s="7">
        <f>(Q9/R9)</f>
        <v>318.29147126868048</v>
      </c>
      <c r="T9" s="9">
        <f>ROUNDDOWN(MIN(S9:S53),0)</f>
        <v>318</v>
      </c>
      <c r="U9" s="10" t="str">
        <f>IF(H28="B",-1*(F11-T9),"")</f>
        <v/>
      </c>
      <c r="V9" s="7"/>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row>
    <row r="10" spans="1:52" x14ac:dyDescent="0.25">
      <c r="A10" s="22" t="s">
        <v>57</v>
      </c>
      <c r="B10" s="22"/>
      <c r="C10" s="22"/>
      <c r="D10" s="22" t="s">
        <v>53</v>
      </c>
      <c r="E10" s="31" t="s">
        <v>61</v>
      </c>
      <c r="F10" s="5">
        <v>43</v>
      </c>
      <c r="G10" s="26" t="s">
        <v>60</v>
      </c>
      <c r="H10" s="27" t="str">
        <f>IF(H28="A","","result. Plattenstärke auf FOAMGLAS oder direkt auf Erdreich; E-Beton ~ 30 KN/mm2")</f>
        <v/>
      </c>
      <c r="I10" s="15"/>
      <c r="J10" s="29" t="str">
        <f>IF(H28="","",(IF(H28="A","",(F11+J11))))</f>
        <v/>
      </c>
      <c r="K10" s="15" t="str">
        <f>IF(J10="","","[mm]")</f>
        <v/>
      </c>
      <c r="L10" s="7">
        <f t="shared" ref="L10:L41" si="1">(L9+10)</f>
        <v>21</v>
      </c>
      <c r="M10" s="7">
        <f t="shared" si="0"/>
        <v>76.300970147421197</v>
      </c>
      <c r="N10" s="7">
        <f t="shared" ref="N10:N64" si="2">(ABS(M10))</f>
        <v>76.300970147421197</v>
      </c>
      <c r="O10" s="7">
        <f t="shared" ref="O10:O64" si="3">(L10+N10)</f>
        <v>97.300970147421197</v>
      </c>
      <c r="P10" s="7"/>
      <c r="Q10" s="7"/>
      <c r="R10" s="7"/>
      <c r="S10" s="7"/>
      <c r="T10" s="7"/>
      <c r="U10" s="7"/>
      <c r="V10" s="7"/>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row>
    <row r="11" spans="1:52" x14ac:dyDescent="0.25">
      <c r="A11" s="22" t="s">
        <v>42</v>
      </c>
      <c r="B11" s="22"/>
      <c r="C11" s="22"/>
      <c r="D11" s="25" t="s">
        <v>7</v>
      </c>
      <c r="E11" s="25" t="s">
        <v>16</v>
      </c>
      <c r="F11" s="1">
        <v>400</v>
      </c>
      <c r="G11" s="32" t="s">
        <v>2</v>
      </c>
      <c r="H11" s="28" t="s">
        <v>41</v>
      </c>
      <c r="I11" s="33"/>
      <c r="J11" s="29">
        <f>IF(H28="","",ROUND(IF(H28="A",(MIN(O9:O64)),U9),0))</f>
        <v>86</v>
      </c>
      <c r="K11" s="30" t="str">
        <f>IF(J11="","","[mm]")</f>
        <v>[mm]</v>
      </c>
      <c r="L11" s="7">
        <f t="shared" si="1"/>
        <v>31</v>
      </c>
      <c r="M11" s="7">
        <f t="shared" si="0"/>
        <v>64.209444478669241</v>
      </c>
      <c r="N11" s="7">
        <f t="shared" si="2"/>
        <v>64.209444478669241</v>
      </c>
      <c r="O11" s="7">
        <f t="shared" si="3"/>
        <v>95.209444478669241</v>
      </c>
      <c r="P11" s="7"/>
      <c r="Q11" s="7"/>
      <c r="R11" s="7"/>
      <c r="S11" s="7"/>
      <c r="T11" s="7"/>
      <c r="U11" s="7"/>
      <c r="V11" s="7"/>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row>
    <row r="12" spans="1:52" x14ac:dyDescent="0.25">
      <c r="A12" s="34" t="s">
        <v>62</v>
      </c>
      <c r="B12" s="22"/>
      <c r="C12" s="22"/>
      <c r="D12" s="35"/>
      <c r="E12" s="22"/>
      <c r="F12" s="36">
        <f>IF(F9="",B34,$F$9)</f>
        <v>100</v>
      </c>
      <c r="G12" s="37" t="s">
        <v>63</v>
      </c>
      <c r="H12" s="23" t="s">
        <v>40</v>
      </c>
      <c r="I12" s="23"/>
      <c r="J12" s="38">
        <f>IF(AND(J9="",J10=""),"",ROUND(IF(J11&lt;0,-J11*F20*10^-3,J11*F20*10^-3),1))</f>
        <v>20.6</v>
      </c>
      <c r="K12" s="30" t="str">
        <f>IF(J12="","","[kg CO2/m2]")</f>
        <v>[kg CO2/m2]</v>
      </c>
      <c r="L12" s="7">
        <f t="shared" si="1"/>
        <v>41</v>
      </c>
      <c r="M12" s="7">
        <f t="shared" si="0"/>
        <v>52.20449739289819</v>
      </c>
      <c r="N12" s="7">
        <f t="shared" si="2"/>
        <v>52.20449739289819</v>
      </c>
      <c r="O12" s="7">
        <f t="shared" si="3"/>
        <v>93.20449739289819</v>
      </c>
      <c r="P12" s="7"/>
      <c r="Q12" s="7"/>
      <c r="R12" s="7"/>
      <c r="S12" s="7"/>
      <c r="T12" s="7"/>
      <c r="U12" s="7"/>
      <c r="V12" s="7"/>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row>
    <row r="13" spans="1:52" x14ac:dyDescent="0.25">
      <c r="A13" s="22" t="s">
        <v>38</v>
      </c>
      <c r="B13" s="22"/>
      <c r="C13" s="22"/>
      <c r="D13" s="25" t="s">
        <v>7</v>
      </c>
      <c r="E13" s="25" t="s">
        <v>3</v>
      </c>
      <c r="F13" s="1">
        <v>120</v>
      </c>
      <c r="G13" s="32" t="s">
        <v>4</v>
      </c>
      <c r="H13" s="24" t="s">
        <v>39</v>
      </c>
      <c r="I13" s="24"/>
      <c r="J13" s="15"/>
      <c r="K13" s="30"/>
      <c r="L13" s="7">
        <f t="shared" si="1"/>
        <v>51</v>
      </c>
      <c r="M13" s="7">
        <f t="shared" si="0"/>
        <v>40.280815466238721</v>
      </c>
      <c r="N13" s="7">
        <f t="shared" si="2"/>
        <v>40.280815466238721</v>
      </c>
      <c r="O13" s="7">
        <f t="shared" si="3"/>
        <v>91.280815466238721</v>
      </c>
      <c r="P13" s="7"/>
      <c r="Q13" s="7"/>
      <c r="R13" s="7"/>
      <c r="S13" s="7"/>
      <c r="T13" s="7"/>
      <c r="U13" s="7"/>
      <c r="V13" s="7"/>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row>
    <row r="14" spans="1:52" x14ac:dyDescent="0.25">
      <c r="A14" s="22"/>
      <c r="B14" s="22"/>
      <c r="C14" s="22"/>
      <c r="D14" s="22"/>
      <c r="E14" s="22"/>
      <c r="F14" s="39"/>
      <c r="G14" s="22"/>
      <c r="H14" s="23" t="s">
        <v>47</v>
      </c>
      <c r="I14" s="23"/>
      <c r="J14" s="38">
        <f>IF(AND(H9="",H10=""),"",ROUND((F22-F26*F24)*(F13/1000),1))</f>
        <v>33.5</v>
      </c>
      <c r="K14" s="30" t="str">
        <f>IF(J14="","","[kg CO2/m2]")</f>
        <v>[kg CO2/m2]</v>
      </c>
      <c r="L14" s="7">
        <f t="shared" si="1"/>
        <v>61</v>
      </c>
      <c r="M14" s="7">
        <f t="shared" si="0"/>
        <v>28.433514535295728</v>
      </c>
      <c r="N14" s="7">
        <f t="shared" si="2"/>
        <v>28.433514535295728</v>
      </c>
      <c r="O14" s="7">
        <f t="shared" si="3"/>
        <v>89.433514535295728</v>
      </c>
      <c r="P14" s="7"/>
      <c r="Q14" s="7"/>
      <c r="R14" s="7"/>
      <c r="S14" s="7"/>
      <c r="T14" s="7"/>
      <c r="U14" s="7"/>
      <c r="V14" s="7"/>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row>
    <row r="15" spans="1:52" x14ac:dyDescent="0.25">
      <c r="A15" s="22" t="s">
        <v>33</v>
      </c>
      <c r="B15" s="22"/>
      <c r="C15" s="22"/>
      <c r="D15" s="25" t="s">
        <v>8</v>
      </c>
      <c r="E15" s="25" t="s">
        <v>6</v>
      </c>
      <c r="F15" s="1">
        <v>8</v>
      </c>
      <c r="G15" s="32" t="s">
        <v>5</v>
      </c>
      <c r="H15" s="24"/>
      <c r="I15" s="24"/>
      <c r="J15" s="40"/>
      <c r="K15" s="30"/>
      <c r="L15" s="7">
        <f t="shared" si="1"/>
        <v>71</v>
      </c>
      <c r="M15" s="7">
        <f t="shared" si="0"/>
        <v>16.658096937652601</v>
      </c>
      <c r="N15" s="7">
        <f t="shared" si="2"/>
        <v>16.658096937652601</v>
      </c>
      <c r="O15" s="7">
        <f t="shared" si="3"/>
        <v>87.658096937652601</v>
      </c>
      <c r="P15" s="7"/>
      <c r="Q15" s="7"/>
      <c r="R15" s="7"/>
      <c r="S15" s="7"/>
      <c r="T15" s="7"/>
      <c r="U15" s="7"/>
      <c r="V15" s="7"/>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row>
    <row r="16" spans="1:52" x14ac:dyDescent="0.25">
      <c r="A16" s="41"/>
      <c r="B16" s="41"/>
      <c r="C16" s="41"/>
      <c r="D16" s="41"/>
      <c r="E16" s="15"/>
      <c r="F16" s="42"/>
      <c r="G16" s="15"/>
      <c r="H16" s="43" t="s">
        <v>31</v>
      </c>
      <c r="I16" s="44"/>
      <c r="J16" s="45">
        <f>IF(AND(H9="",H10=""),"",ROUND(SUM(J12:J15),1))</f>
        <v>54.1</v>
      </c>
      <c r="K16" s="46" t="str">
        <f>IF(J16="","","[kg CO2/m2]")</f>
        <v>[kg CO2/m2]</v>
      </c>
      <c r="L16" s="7">
        <f t="shared" si="1"/>
        <v>81</v>
      </c>
      <c r="M16" s="7">
        <f t="shared" si="0"/>
        <v>4.9504137905837524</v>
      </c>
      <c r="N16" s="7">
        <f t="shared" si="2"/>
        <v>4.9504137905837524</v>
      </c>
      <c r="O16" s="7">
        <f t="shared" si="3"/>
        <v>85.950413790583752</v>
      </c>
      <c r="P16" s="7"/>
      <c r="Q16" s="7"/>
      <c r="R16" s="7"/>
      <c r="S16" s="7"/>
      <c r="T16" s="7"/>
      <c r="U16" s="7"/>
      <c r="V16" s="7"/>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row>
    <row r="17" spans="1:52" x14ac:dyDescent="0.25">
      <c r="A17" s="47"/>
      <c r="B17" s="47"/>
      <c r="C17" s="47"/>
      <c r="D17" s="47"/>
      <c r="E17" s="47"/>
      <c r="F17" s="48"/>
      <c r="G17" s="47"/>
      <c r="H17" s="43" t="s">
        <v>32</v>
      </c>
      <c r="I17" s="49"/>
      <c r="J17" s="45">
        <f>IF(AND(H9="",H10=""),"",(J16*F28))</f>
        <v>54100</v>
      </c>
      <c r="K17" s="46" t="str">
        <f>IF(J17="","","[kg CO2 total]")</f>
        <v>[kg CO2 total]</v>
      </c>
      <c r="L17" s="7">
        <f t="shared" si="1"/>
        <v>91</v>
      </c>
      <c r="M17" s="7">
        <f t="shared" si="0"/>
        <v>-6.6933683743407073</v>
      </c>
      <c r="N17" s="7">
        <f t="shared" si="2"/>
        <v>6.6933683743407073</v>
      </c>
      <c r="O17" s="7">
        <f t="shared" si="3"/>
        <v>97.693368374340707</v>
      </c>
      <c r="P17" s="11"/>
      <c r="Q17" s="7"/>
      <c r="R17" s="7"/>
      <c r="S17" s="7"/>
      <c r="T17" s="7"/>
      <c r="U17" s="7"/>
      <c r="V17" s="7"/>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row>
    <row r="18" spans="1:52" x14ac:dyDescent="0.25">
      <c r="A18" s="50" t="s">
        <v>21</v>
      </c>
      <c r="B18" s="15"/>
      <c r="C18" s="15"/>
      <c r="D18" s="15"/>
      <c r="E18" s="51" t="s">
        <v>22</v>
      </c>
      <c r="F18" s="51" t="s">
        <v>26</v>
      </c>
      <c r="G18" s="15"/>
      <c r="H18" s="23" t="s">
        <v>14</v>
      </c>
      <c r="I18" s="50"/>
      <c r="J18" s="15"/>
      <c r="K18" s="52"/>
      <c r="L18" s="7">
        <f t="shared" si="1"/>
        <v>101</v>
      </c>
      <c r="M18" s="7">
        <f t="shared" si="0"/>
        <v>-18.276797199072348</v>
      </c>
      <c r="N18" s="7">
        <f t="shared" si="2"/>
        <v>18.276797199072348</v>
      </c>
      <c r="O18" s="7">
        <f t="shared" si="3"/>
        <v>119.27679719907235</v>
      </c>
      <c r="P18" s="7"/>
      <c r="Q18" s="7"/>
      <c r="R18" s="7"/>
      <c r="S18" s="7"/>
      <c r="T18" s="7"/>
      <c r="U18" s="7"/>
      <c r="V18" s="7"/>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row>
    <row r="19" spans="1:52" ht="15.75" thickBot="1" x14ac:dyDescent="0.3">
      <c r="A19" s="15"/>
      <c r="B19" s="15"/>
      <c r="C19" s="15"/>
      <c r="D19" s="15"/>
      <c r="E19" s="51"/>
      <c r="F19" s="15"/>
      <c r="G19" s="42"/>
      <c r="H19" s="53"/>
      <c r="I19" s="53"/>
      <c r="J19" s="54"/>
      <c r="K19" s="30"/>
      <c r="L19" s="7">
        <f t="shared" si="1"/>
        <v>111</v>
      </c>
      <c r="M19" s="7">
        <f t="shared" si="0"/>
        <v>-29.803160801196611</v>
      </c>
      <c r="N19" s="7">
        <f t="shared" si="2"/>
        <v>29.803160801196611</v>
      </c>
      <c r="O19" s="7">
        <f t="shared" si="3"/>
        <v>140.80316080119661</v>
      </c>
      <c r="P19" s="7"/>
      <c r="Q19" s="7"/>
      <c r="R19" s="7"/>
      <c r="S19" s="7"/>
      <c r="T19" s="7"/>
      <c r="U19" s="7"/>
      <c r="V19" s="7"/>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row>
    <row r="20" spans="1:52" ht="15.75" thickTop="1" x14ac:dyDescent="0.25">
      <c r="A20" s="15" t="s">
        <v>27</v>
      </c>
      <c r="B20" s="15"/>
      <c r="C20" s="15"/>
      <c r="D20" s="15"/>
      <c r="E20" s="51" t="s">
        <v>25</v>
      </c>
      <c r="F20" s="2">
        <v>240</v>
      </c>
      <c r="G20" s="15"/>
      <c r="H20" s="55" t="s">
        <v>45</v>
      </c>
      <c r="I20" s="28"/>
      <c r="J20" s="56"/>
      <c r="K20" s="18"/>
      <c r="L20" s="7">
        <f t="shared" si="1"/>
        <v>121</v>
      </c>
      <c r="M20" s="7">
        <f t="shared" si="0"/>
        <v>-41.275511210085369</v>
      </c>
      <c r="N20" s="7">
        <f t="shared" si="2"/>
        <v>41.275511210085369</v>
      </c>
      <c r="O20" s="7">
        <f t="shared" si="3"/>
        <v>162.27551121008537</v>
      </c>
      <c r="P20" s="7"/>
      <c r="Q20" s="7"/>
      <c r="R20" s="7"/>
      <c r="S20" s="7"/>
      <c r="T20" s="7"/>
      <c r="U20" s="7"/>
      <c r="V20" s="7"/>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row>
    <row r="21" spans="1:52" x14ac:dyDescent="0.25">
      <c r="A21" s="15"/>
      <c r="B21" s="15"/>
      <c r="C21" s="15"/>
      <c r="D21" s="15"/>
      <c r="E21" s="51"/>
      <c r="F21" s="42"/>
      <c r="G21" s="42"/>
      <c r="H21" s="57" t="s">
        <v>43</v>
      </c>
      <c r="I21" s="15"/>
      <c r="J21" s="56"/>
      <c r="K21" s="18"/>
      <c r="L21" s="7">
        <f t="shared" si="1"/>
        <v>131</v>
      </c>
      <c r="M21" s="7">
        <f t="shared" si="0"/>
        <v>-52.696685296429337</v>
      </c>
      <c r="N21" s="7">
        <f t="shared" si="2"/>
        <v>52.696685296429337</v>
      </c>
      <c r="O21" s="7">
        <f t="shared" si="3"/>
        <v>183.69668529642934</v>
      </c>
      <c r="P21" s="7"/>
      <c r="Q21" s="7"/>
      <c r="R21" s="7"/>
      <c r="S21" s="7"/>
      <c r="T21" s="7"/>
      <c r="U21" s="7"/>
      <c r="V21" s="7"/>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row>
    <row r="22" spans="1:52" x14ac:dyDescent="0.25">
      <c r="A22" s="15" t="s">
        <v>29</v>
      </c>
      <c r="B22" s="15"/>
      <c r="C22" s="15"/>
      <c r="D22" s="15"/>
      <c r="E22" s="51" t="s">
        <v>23</v>
      </c>
      <c r="F22" s="2">
        <v>432</v>
      </c>
      <c r="G22" s="15"/>
      <c r="H22" s="57" t="s">
        <v>36</v>
      </c>
      <c r="I22" s="28"/>
      <c r="J22" s="58"/>
      <c r="K22" s="18"/>
      <c r="L22" s="7">
        <f t="shared" si="1"/>
        <v>141</v>
      </c>
      <c r="M22" s="7">
        <f t="shared" si="0"/>
        <v>-64.069323503723467</v>
      </c>
      <c r="N22" s="7">
        <f t="shared" si="2"/>
        <v>64.069323503723467</v>
      </c>
      <c r="O22" s="7">
        <f t="shared" si="3"/>
        <v>205.06932350372347</v>
      </c>
      <c r="P22" s="7"/>
      <c r="Q22" s="7"/>
      <c r="R22" s="7"/>
      <c r="S22" s="7"/>
      <c r="T22" s="7"/>
      <c r="U22" s="7"/>
      <c r="V22" s="7"/>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row>
    <row r="23" spans="1:52" x14ac:dyDescent="0.25">
      <c r="A23" s="15"/>
      <c r="B23" s="15"/>
      <c r="C23" s="15"/>
      <c r="D23" s="15"/>
      <c r="E23" s="51"/>
      <c r="F23" s="42"/>
      <c r="G23" s="15"/>
      <c r="H23" s="57" t="s">
        <v>50</v>
      </c>
      <c r="I23" s="28"/>
      <c r="J23" s="56"/>
      <c r="K23" s="18"/>
      <c r="L23" s="7">
        <f t="shared" si="1"/>
        <v>151</v>
      </c>
      <c r="M23" s="7">
        <f t="shared" si="0"/>
        <v>-75.395886647461907</v>
      </c>
      <c r="N23" s="7">
        <f t="shared" si="2"/>
        <v>75.395886647461907</v>
      </c>
      <c r="O23" s="7">
        <f t="shared" si="3"/>
        <v>226.39588664746191</v>
      </c>
      <c r="P23" s="7"/>
      <c r="Q23" s="7"/>
      <c r="R23" s="7"/>
      <c r="S23" s="7"/>
      <c r="T23" s="7"/>
      <c r="U23" s="7"/>
      <c r="V23" s="7"/>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row>
    <row r="24" spans="1:52" x14ac:dyDescent="0.25">
      <c r="A24" s="15" t="s">
        <v>28</v>
      </c>
      <c r="B24" s="15"/>
      <c r="C24" s="15"/>
      <c r="D24" s="15"/>
      <c r="E24" s="51" t="s">
        <v>24</v>
      </c>
      <c r="F24" s="2">
        <v>119</v>
      </c>
      <c r="G24" s="15"/>
      <c r="H24" s="59"/>
      <c r="I24" s="15"/>
      <c r="J24" s="56"/>
      <c r="K24" s="18"/>
      <c r="L24" s="7">
        <f t="shared" si="1"/>
        <v>161</v>
      </c>
      <c r="M24" s="7">
        <f t="shared" si="0"/>
        <v>-86.678671011576796</v>
      </c>
      <c r="N24" s="7">
        <f t="shared" si="2"/>
        <v>86.678671011576796</v>
      </c>
      <c r="O24" s="7">
        <f t="shared" si="3"/>
        <v>247.6786710115768</v>
      </c>
      <c r="P24" s="7"/>
      <c r="Q24" s="7"/>
      <c r="R24" s="7"/>
      <c r="S24" s="7"/>
      <c r="T24" s="7"/>
      <c r="U24" s="7"/>
      <c r="V24" s="7"/>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row>
    <row r="25" spans="1:52" x14ac:dyDescent="0.25">
      <c r="A25" s="15"/>
      <c r="B25" s="15"/>
      <c r="C25" s="15"/>
      <c r="D25" s="15"/>
      <c r="E25" s="51"/>
      <c r="F25" s="15"/>
      <c r="G25" s="15"/>
      <c r="H25" s="57" t="s">
        <v>44</v>
      </c>
      <c r="I25" s="15"/>
      <c r="J25" s="58"/>
      <c r="K25" s="18"/>
      <c r="L25" s="7">
        <f t="shared" si="1"/>
        <v>171</v>
      </c>
      <c r="M25" s="7">
        <f t="shared" si="0"/>
        <v>-97.919821940905479</v>
      </c>
      <c r="N25" s="7">
        <f t="shared" si="2"/>
        <v>97.919821940905479</v>
      </c>
      <c r="O25" s="7">
        <f t="shared" si="3"/>
        <v>268.91982194090548</v>
      </c>
      <c r="P25" s="7"/>
      <c r="Q25" s="7"/>
      <c r="R25" s="7"/>
      <c r="S25" s="7"/>
      <c r="T25" s="7"/>
      <c r="U25" s="7"/>
      <c r="V25" s="7"/>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row>
    <row r="26" spans="1:52" x14ac:dyDescent="0.25">
      <c r="A26" s="15" t="s">
        <v>30</v>
      </c>
      <c r="B26" s="15"/>
      <c r="C26" s="15"/>
      <c r="D26" s="15"/>
      <c r="E26" s="51" t="s">
        <v>9</v>
      </c>
      <c r="F26" s="2">
        <v>1.2849999999999999</v>
      </c>
      <c r="G26" s="15"/>
      <c r="H26" s="60" t="s">
        <v>37</v>
      </c>
      <c r="I26" s="61"/>
      <c r="J26" s="62"/>
      <c r="K26" s="61"/>
      <c r="L26" s="7">
        <f t="shared" si="1"/>
        <v>181</v>
      </c>
      <c r="M26" s="7">
        <f t="shared" si="0"/>
        <v>-109.12134610229725</v>
      </c>
      <c r="N26" s="7">
        <f t="shared" si="2"/>
        <v>109.12134610229725</v>
      </c>
      <c r="O26" s="7">
        <f t="shared" si="3"/>
        <v>290.12134610229725</v>
      </c>
      <c r="P26" s="7"/>
      <c r="Q26" s="7"/>
      <c r="R26" s="7"/>
      <c r="S26" s="7"/>
      <c r="T26" s="7"/>
      <c r="U26" s="7"/>
      <c r="V26" s="7"/>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row>
    <row r="27" spans="1:52" ht="15.75" thickBot="1" x14ac:dyDescent="0.3">
      <c r="A27" s="15"/>
      <c r="B27" s="15"/>
      <c r="C27" s="15"/>
      <c r="D27" s="15"/>
      <c r="E27" s="15"/>
      <c r="F27" s="15"/>
      <c r="G27" s="15"/>
      <c r="H27" s="60" t="s">
        <v>51</v>
      </c>
      <c r="I27" s="61"/>
      <c r="J27" s="62"/>
      <c r="K27" s="63" t="s">
        <v>48</v>
      </c>
      <c r="L27" s="7">
        <f t="shared" si="1"/>
        <v>191</v>
      </c>
      <c r="M27" s="7">
        <f t="shared" si="0"/>
        <v>-120.28512256462085</v>
      </c>
      <c r="N27" s="7">
        <f t="shared" si="2"/>
        <v>120.28512256462085</v>
      </c>
      <c r="O27" s="7">
        <f t="shared" si="3"/>
        <v>311.28512256462085</v>
      </c>
      <c r="P27" s="7"/>
      <c r="Q27" s="7"/>
      <c r="R27" s="7"/>
      <c r="S27" s="7"/>
      <c r="T27" s="7"/>
      <c r="U27" s="7"/>
      <c r="V27" s="7"/>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row>
    <row r="28" spans="1:52" ht="16.5" thickTop="1" thickBot="1" x14ac:dyDescent="0.3">
      <c r="A28" s="15" t="s">
        <v>12</v>
      </c>
      <c r="B28" s="15"/>
      <c r="C28" s="15"/>
      <c r="D28" s="15"/>
      <c r="E28" s="51" t="s">
        <v>13</v>
      </c>
      <c r="F28" s="2">
        <v>1000</v>
      </c>
      <c r="G28" s="15"/>
      <c r="H28" s="3" t="s">
        <v>64</v>
      </c>
      <c r="I28" s="64" t="s">
        <v>49</v>
      </c>
      <c r="J28" s="65"/>
      <c r="K28" s="63" t="s">
        <v>52</v>
      </c>
      <c r="L28" s="7">
        <f t="shared" si="1"/>
        <v>201</v>
      </c>
      <c r="M28" s="7">
        <f t="shared" si="0"/>
        <v>-131.41291282879541</v>
      </c>
      <c r="N28" s="7">
        <f t="shared" si="2"/>
        <v>131.41291282879541</v>
      </c>
      <c r="O28" s="7">
        <f t="shared" si="3"/>
        <v>332.41291282879541</v>
      </c>
      <c r="P28" s="7"/>
      <c r="Q28" s="7"/>
      <c r="R28" s="7"/>
      <c r="S28" s="7"/>
      <c r="T28" s="7"/>
      <c r="U28" s="7"/>
      <c r="V28" s="7"/>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row>
    <row r="29" spans="1:52" ht="15.75" thickTop="1" x14ac:dyDescent="0.25">
      <c r="A29" s="6"/>
      <c r="B29" s="6"/>
      <c r="C29" s="6"/>
      <c r="D29" s="6"/>
      <c r="E29" s="6"/>
      <c r="F29" s="6"/>
      <c r="G29" s="6"/>
      <c r="H29" s="12"/>
      <c r="I29" s="6"/>
      <c r="J29" s="6"/>
      <c r="K29" s="13"/>
      <c r="L29" s="7">
        <f t="shared" si="1"/>
        <v>211</v>
      </c>
      <c r="M29" s="7">
        <f t="shared" si="0"/>
        <v>-142.50636992253993</v>
      </c>
      <c r="N29" s="7">
        <f t="shared" si="2"/>
        <v>142.50636992253993</v>
      </c>
      <c r="O29" s="7">
        <f t="shared" si="3"/>
        <v>353.50636992253993</v>
      </c>
      <c r="P29" s="7"/>
      <c r="Q29" s="7"/>
      <c r="R29" s="7"/>
      <c r="S29" s="7"/>
      <c r="T29" s="7"/>
      <c r="U29" s="7"/>
      <c r="V29" s="7"/>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row>
    <row r="30" spans="1:52" x14ac:dyDescent="0.25">
      <c r="A30" s="7" t="s">
        <v>54</v>
      </c>
      <c r="B30" s="7"/>
      <c r="C30" s="7"/>
      <c r="D30" s="7"/>
      <c r="E30" s="6"/>
      <c r="F30" s="6"/>
      <c r="G30" s="6"/>
      <c r="H30" s="6"/>
      <c r="I30" s="6"/>
      <c r="J30" s="6"/>
      <c r="K30" s="6"/>
      <c r="L30" s="7">
        <f t="shared" si="1"/>
        <v>221</v>
      </c>
      <c r="M30" s="7">
        <f t="shared" si="0"/>
        <v>-153.56704666039138</v>
      </c>
      <c r="N30" s="7">
        <f t="shared" si="2"/>
        <v>153.56704666039138</v>
      </c>
      <c r="O30" s="7">
        <f t="shared" si="3"/>
        <v>374.56704666039138</v>
      </c>
      <c r="P30" s="7"/>
      <c r="Q30" s="7"/>
      <c r="R30" s="7"/>
      <c r="S30" s="7"/>
      <c r="T30" s="7"/>
      <c r="U30" s="7"/>
      <c r="V30" s="7"/>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row>
    <row r="31" spans="1:52" x14ac:dyDescent="0.25">
      <c r="A31" s="7" t="s">
        <v>55</v>
      </c>
      <c r="B31" s="7"/>
      <c r="C31" s="7"/>
      <c r="D31" s="7"/>
      <c r="E31" s="6"/>
      <c r="F31" s="6"/>
      <c r="G31" s="6"/>
      <c r="H31" s="6"/>
      <c r="I31" s="6"/>
      <c r="J31" s="6"/>
      <c r="K31" s="6"/>
      <c r="L31" s="7">
        <f t="shared" si="1"/>
        <v>231</v>
      </c>
      <c r="M31" s="7">
        <f t="shared" si="0"/>
        <v>-164.59640315733651</v>
      </c>
      <c r="N31" s="7">
        <f t="shared" si="2"/>
        <v>164.59640315733651</v>
      </c>
      <c r="O31" s="7">
        <f t="shared" si="3"/>
        <v>395.59640315733651</v>
      </c>
      <c r="P31" s="7"/>
      <c r="Q31" s="7"/>
      <c r="R31" s="7"/>
      <c r="S31" s="7"/>
      <c r="T31" s="7"/>
      <c r="U31" s="7"/>
      <c r="V31" s="7"/>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row>
    <row r="32" spans="1:52" x14ac:dyDescent="0.25">
      <c r="A32" s="7" t="s">
        <v>58</v>
      </c>
      <c r="B32" s="14"/>
      <c r="C32" s="14"/>
      <c r="D32" s="14"/>
      <c r="E32" s="6"/>
      <c r="F32" s="6"/>
      <c r="G32" s="6"/>
      <c r="H32" s="6"/>
      <c r="I32" s="6"/>
      <c r="J32" s="6"/>
      <c r="K32" s="6"/>
      <c r="L32" s="7">
        <f t="shared" si="1"/>
        <v>241</v>
      </c>
      <c r="M32" s="7">
        <f t="shared" si="0"/>
        <v>-175.59581367384311</v>
      </c>
      <c r="N32" s="7">
        <f t="shared" si="2"/>
        <v>175.59581367384311</v>
      </c>
      <c r="O32" s="7">
        <f t="shared" si="3"/>
        <v>416.59581367384311</v>
      </c>
      <c r="P32" s="7"/>
      <c r="Q32" s="7"/>
      <c r="R32" s="7"/>
      <c r="S32" s="7"/>
      <c r="T32" s="7"/>
      <c r="U32" s="7"/>
      <c r="V32" s="7"/>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row>
    <row r="33" spans="1:52" x14ac:dyDescent="0.25">
      <c r="A33" s="7"/>
      <c r="B33" s="7"/>
      <c r="C33" s="7"/>
      <c r="D33" s="7"/>
      <c r="E33" s="6"/>
      <c r="F33" s="6"/>
      <c r="G33" s="6"/>
      <c r="H33" s="6"/>
      <c r="I33" s="6"/>
      <c r="J33" s="6"/>
      <c r="K33" s="6"/>
      <c r="L33" s="7">
        <f t="shared" si="1"/>
        <v>251</v>
      </c>
      <c r="M33" s="7">
        <f t="shared" si="0"/>
        <v>-186.5665728609203</v>
      </c>
      <c r="N33" s="7">
        <f t="shared" si="2"/>
        <v>186.5665728609203</v>
      </c>
      <c r="O33" s="7">
        <f t="shared" si="3"/>
        <v>437.5665728609203</v>
      </c>
      <c r="P33" s="7"/>
      <c r="Q33" s="7"/>
      <c r="R33" s="7"/>
      <c r="S33" s="7"/>
      <c r="T33" s="7"/>
      <c r="U33" s="7"/>
      <c r="V33" s="7"/>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row>
    <row r="34" spans="1:52" x14ac:dyDescent="0.25">
      <c r="A34" s="7" t="s">
        <v>59</v>
      </c>
      <c r="B34" s="9">
        <f>ROUND(((F11*F10*0.001)/0.037)^0.75,0)</f>
        <v>100</v>
      </c>
      <c r="C34" s="7"/>
      <c r="D34" s="7"/>
      <c r="E34" s="6"/>
      <c r="F34" s="6"/>
      <c r="G34" s="6"/>
      <c r="H34" s="6"/>
      <c r="I34" s="6"/>
      <c r="J34" s="6"/>
      <c r="K34" s="6"/>
      <c r="L34" s="7">
        <f t="shared" si="1"/>
        <v>261</v>
      </c>
      <c r="M34" s="7">
        <f t="shared" si="0"/>
        <v>-197.5099014658793</v>
      </c>
      <c r="N34" s="7">
        <f t="shared" si="2"/>
        <v>197.5099014658793</v>
      </c>
      <c r="O34" s="7">
        <f t="shared" si="3"/>
        <v>458.5099014658793</v>
      </c>
      <c r="P34" s="7"/>
      <c r="Q34" s="7"/>
      <c r="R34" s="7"/>
      <c r="S34" s="7"/>
      <c r="T34" s="7"/>
      <c r="U34" s="7"/>
      <c r="V34" s="7"/>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row>
    <row r="35" spans="1:52" x14ac:dyDescent="0.25">
      <c r="A35" s="6"/>
      <c r="B35" s="6"/>
      <c r="C35" s="6"/>
      <c r="D35" s="6"/>
      <c r="E35" s="6"/>
      <c r="F35" s="6"/>
      <c r="G35" s="6"/>
      <c r="H35" s="6"/>
      <c r="I35" s="6"/>
      <c r="J35" s="6"/>
      <c r="K35" s="6"/>
      <c r="L35" s="7">
        <f t="shared" si="1"/>
        <v>271</v>
      </c>
      <c r="M35" s="7">
        <f t="shared" si="0"/>
        <v>-208.42695155253176</v>
      </c>
      <c r="N35" s="7">
        <f t="shared" si="2"/>
        <v>208.42695155253176</v>
      </c>
      <c r="O35" s="7">
        <f t="shared" si="3"/>
        <v>479.42695155253176</v>
      </c>
      <c r="P35" s="7"/>
      <c r="Q35" s="7"/>
      <c r="R35" s="7"/>
      <c r="S35" s="7"/>
      <c r="T35" s="7"/>
      <c r="U35" s="7"/>
      <c r="V35" s="7"/>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row>
    <row r="36" spans="1:52" x14ac:dyDescent="0.25">
      <c r="A36" s="6"/>
      <c r="B36" s="6"/>
      <c r="C36" s="6"/>
      <c r="D36" s="6"/>
      <c r="E36" s="6"/>
      <c r="F36" s="6"/>
      <c r="G36" s="6"/>
      <c r="H36" s="6"/>
      <c r="I36" s="6"/>
      <c r="J36" s="6"/>
      <c r="K36" s="6"/>
      <c r="L36" s="7">
        <f t="shared" si="1"/>
        <v>281</v>
      </c>
      <c r="M36" s="7">
        <f t="shared" si="0"/>
        <v>-219.31881128351557</v>
      </c>
      <c r="N36" s="7">
        <f t="shared" si="2"/>
        <v>219.31881128351557</v>
      </c>
      <c r="O36" s="7">
        <f t="shared" si="3"/>
        <v>500.31881128351557</v>
      </c>
      <c r="P36" s="7"/>
      <c r="Q36" s="7"/>
      <c r="R36" s="7"/>
      <c r="S36" s="7"/>
      <c r="T36" s="7"/>
      <c r="U36" s="7"/>
      <c r="V36" s="7"/>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row>
    <row r="37" spans="1:52" x14ac:dyDescent="0.25">
      <c r="A37" s="6"/>
      <c r="B37" s="6"/>
      <c r="C37" s="6"/>
      <c r="D37" s="6"/>
      <c r="E37" s="6"/>
      <c r="F37" s="6"/>
      <c r="G37" s="6"/>
      <c r="H37" s="6"/>
      <c r="I37" s="6"/>
      <c r="J37" s="6"/>
      <c r="K37" s="6"/>
      <c r="L37" s="7">
        <f t="shared" si="1"/>
        <v>291</v>
      </c>
      <c r="M37" s="7">
        <f t="shared" si="0"/>
        <v>-230.18650930714017</v>
      </c>
      <c r="N37" s="7">
        <f t="shared" si="2"/>
        <v>230.18650930714017</v>
      </c>
      <c r="O37" s="7">
        <f t="shared" si="3"/>
        <v>521.18650930714011</v>
      </c>
      <c r="P37" s="7"/>
      <c r="Q37" s="7"/>
      <c r="R37" s="7"/>
      <c r="S37" s="7"/>
      <c r="T37" s="7"/>
      <c r="U37" s="7"/>
      <c r="V37" s="7"/>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row>
    <row r="38" spans="1:52" x14ac:dyDescent="0.25">
      <c r="A38" s="12"/>
      <c r="B38" s="6"/>
      <c r="C38" s="6"/>
      <c r="D38" s="6"/>
      <c r="E38" s="6"/>
      <c r="F38" s="6"/>
      <c r="G38" s="6"/>
      <c r="H38" s="6"/>
      <c r="I38" s="6"/>
      <c r="J38" s="6"/>
      <c r="K38" s="6"/>
      <c r="L38" s="7">
        <f t="shared" si="1"/>
        <v>301</v>
      </c>
      <c r="M38" s="7">
        <f t="shared" si="0"/>
        <v>-241.03101878650563</v>
      </c>
      <c r="N38" s="7">
        <f t="shared" si="2"/>
        <v>241.03101878650563</v>
      </c>
      <c r="O38" s="7">
        <f t="shared" si="3"/>
        <v>542.03101878650568</v>
      </c>
      <c r="P38" s="7"/>
      <c r="Q38" s="7"/>
      <c r="R38" s="7"/>
      <c r="S38" s="7"/>
      <c r="T38" s="7"/>
      <c r="U38" s="7"/>
      <c r="V38" s="7"/>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row>
    <row r="39" spans="1:52" x14ac:dyDescent="0.25">
      <c r="A39" s="6"/>
      <c r="B39" s="6"/>
      <c r="C39" s="6"/>
      <c r="D39" s="6"/>
      <c r="E39" s="6"/>
      <c r="F39" s="6"/>
      <c r="G39" s="6"/>
      <c r="H39" s="6"/>
      <c r="I39" s="6"/>
      <c r="J39" s="6"/>
      <c r="K39" s="6"/>
      <c r="L39" s="7">
        <f t="shared" si="1"/>
        <v>311</v>
      </c>
      <c r="M39" s="7">
        <f t="shared" si="0"/>
        <v>-251.85326110457623</v>
      </c>
      <c r="N39" s="7">
        <f t="shared" si="2"/>
        <v>251.85326110457623</v>
      </c>
      <c r="O39" s="7">
        <f t="shared" si="3"/>
        <v>562.85326110457618</v>
      </c>
      <c r="P39" s="7"/>
      <c r="Q39" s="7"/>
      <c r="R39" s="7"/>
      <c r="S39" s="7"/>
      <c r="T39" s="7"/>
      <c r="U39" s="7"/>
      <c r="V39" s="7"/>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6"/>
      <c r="AW39" s="6"/>
      <c r="AX39" s="6"/>
      <c r="AY39" s="6"/>
      <c r="AZ39" s="6"/>
    </row>
    <row r="40" spans="1:52" x14ac:dyDescent="0.25">
      <c r="A40" s="6"/>
      <c r="B40" s="6"/>
      <c r="C40" s="6"/>
      <c r="D40" s="6"/>
      <c r="E40" s="6"/>
      <c r="F40" s="6"/>
      <c r="G40" s="6"/>
      <c r="H40" s="6"/>
      <c r="I40" s="6"/>
      <c r="J40" s="6"/>
      <c r="K40" s="6"/>
      <c r="L40" s="7">
        <f t="shared" si="1"/>
        <v>321</v>
      </c>
      <c r="M40" s="7">
        <f t="shared" si="0"/>
        <v>-262.65410927530024</v>
      </c>
      <c r="N40" s="7">
        <f t="shared" si="2"/>
        <v>262.65410927530024</v>
      </c>
      <c r="O40" s="7">
        <f t="shared" si="3"/>
        <v>583.65410927530024</v>
      </c>
      <c r="P40" s="7"/>
      <c r="Q40" s="7"/>
      <c r="R40" s="7"/>
      <c r="S40" s="7"/>
      <c r="T40" s="7"/>
      <c r="U40" s="7"/>
      <c r="V40" s="7"/>
      <c r="W40" s="6"/>
      <c r="X40" s="6"/>
      <c r="Y40" s="6"/>
      <c r="Z40" s="6"/>
      <c r="AA40" s="6"/>
      <c r="AB40" s="6"/>
      <c r="AC40" s="6"/>
      <c r="AD40" s="6"/>
      <c r="AE40" s="6"/>
      <c r="AF40" s="6"/>
      <c r="AG40" s="6"/>
      <c r="AH40" s="6"/>
      <c r="AI40" s="6"/>
      <c r="AJ40" s="6"/>
      <c r="AK40" s="6"/>
      <c r="AL40" s="6"/>
      <c r="AM40" s="6"/>
      <c r="AN40" s="6"/>
      <c r="AO40" s="6"/>
      <c r="AP40" s="6"/>
      <c r="AQ40" s="6"/>
      <c r="AR40" s="6"/>
      <c r="AS40" s="6"/>
      <c r="AT40" s="6"/>
      <c r="AU40" s="6"/>
      <c r="AV40" s="6"/>
      <c r="AW40" s="6"/>
      <c r="AX40" s="6"/>
      <c r="AY40" s="6"/>
      <c r="AZ40" s="6"/>
    </row>
    <row r="41" spans="1:52" x14ac:dyDescent="0.25">
      <c r="A41" s="6"/>
      <c r="B41" s="6"/>
      <c r="C41" s="6"/>
      <c r="D41" s="6"/>
      <c r="E41" s="6"/>
      <c r="F41" s="6"/>
      <c r="G41" s="6"/>
      <c r="H41" s="6"/>
      <c r="I41" s="6"/>
      <c r="J41" s="6"/>
      <c r="K41" s="6"/>
      <c r="L41" s="7">
        <f t="shared" si="1"/>
        <v>331</v>
      </c>
      <c r="M41" s="7">
        <f t="shared" ref="M41:M64" si="4">(0.1923*$F$11*$F$12^0.666*($F$13/($F$11+L41)*(1/$F$15-1/$F$12)+26.8/$F$12^1.333)^0.5)-($F$11+L41)</f>
        <v>-273.4343910877098</v>
      </c>
      <c r="N41" s="7">
        <f t="shared" si="2"/>
        <v>273.4343910877098</v>
      </c>
      <c r="O41" s="7">
        <f t="shared" si="3"/>
        <v>604.43439108770986</v>
      </c>
      <c r="P41" s="7"/>
      <c r="Q41" s="7"/>
      <c r="R41" s="7"/>
      <c r="S41" s="7"/>
      <c r="T41" s="7"/>
      <c r="U41" s="7"/>
      <c r="V41" s="7"/>
      <c r="W41" s="6"/>
      <c r="X41" s="6"/>
      <c r="Y41" s="6"/>
      <c r="Z41" s="6"/>
      <c r="AA41" s="6"/>
      <c r="AB41" s="6"/>
      <c r="AC41" s="6"/>
      <c r="AD41" s="6"/>
      <c r="AE41" s="6"/>
      <c r="AF41" s="6"/>
      <c r="AG41" s="6"/>
      <c r="AH41" s="6"/>
      <c r="AI41" s="6"/>
      <c r="AJ41" s="6"/>
      <c r="AK41" s="6"/>
      <c r="AL41" s="6"/>
      <c r="AM41" s="6"/>
      <c r="AN41" s="6"/>
      <c r="AO41" s="6"/>
      <c r="AP41" s="6"/>
      <c r="AQ41" s="6"/>
      <c r="AR41" s="6"/>
      <c r="AS41" s="6"/>
      <c r="AT41" s="6"/>
      <c r="AU41" s="6"/>
      <c r="AV41" s="6"/>
      <c r="AW41" s="6"/>
      <c r="AX41" s="6"/>
      <c r="AY41" s="6"/>
      <c r="AZ41" s="6"/>
    </row>
    <row r="42" spans="1:52" x14ac:dyDescent="0.25">
      <c r="A42" s="6"/>
      <c r="B42" s="6"/>
      <c r="C42" s="6"/>
      <c r="D42" s="6"/>
      <c r="E42" s="6"/>
      <c r="F42" s="6"/>
      <c r="G42" s="6"/>
      <c r="H42" s="6"/>
      <c r="I42" s="6"/>
      <c r="J42" s="6"/>
      <c r="K42" s="6"/>
      <c r="L42" s="7">
        <f t="shared" ref="L42:L64" si="5">(L41+10)</f>
        <v>341</v>
      </c>
      <c r="M42" s="7">
        <f t="shared" si="4"/>
        <v>-284.19489200714389</v>
      </c>
      <c r="N42" s="7">
        <f t="shared" si="2"/>
        <v>284.19489200714389</v>
      </c>
      <c r="O42" s="7">
        <f t="shared" si="3"/>
        <v>625.19489200714384</v>
      </c>
      <c r="P42" s="7"/>
      <c r="Q42" s="7"/>
      <c r="R42" s="7"/>
      <c r="S42" s="7"/>
      <c r="T42" s="7"/>
      <c r="U42" s="7"/>
      <c r="V42" s="7"/>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row>
    <row r="43" spans="1:52" x14ac:dyDescent="0.25">
      <c r="A43" s="6"/>
      <c r="B43" s="6"/>
      <c r="C43" s="6"/>
      <c r="D43" s="6"/>
      <c r="E43" s="6"/>
      <c r="F43" s="6"/>
      <c r="G43" s="6"/>
      <c r="H43" s="6"/>
      <c r="I43" s="6"/>
      <c r="J43" s="6"/>
      <c r="K43" s="6"/>
      <c r="L43" s="7">
        <f t="shared" si="5"/>
        <v>351</v>
      </c>
      <c r="M43" s="7">
        <f t="shared" si="4"/>
        <v>-294.93635785526516</v>
      </c>
      <c r="N43" s="7">
        <f t="shared" si="2"/>
        <v>294.93635785526516</v>
      </c>
      <c r="O43" s="7">
        <f t="shared" si="3"/>
        <v>645.93635785526521</v>
      </c>
      <c r="P43" s="7"/>
      <c r="Q43" s="7"/>
      <c r="R43" s="7"/>
      <c r="S43" s="7"/>
      <c r="T43" s="7"/>
      <c r="U43" s="7"/>
      <c r="V43" s="7"/>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row>
    <row r="44" spans="1:52" x14ac:dyDescent="0.25">
      <c r="A44" s="6"/>
      <c r="B44" s="6"/>
      <c r="C44" s="6"/>
      <c r="D44" s="6"/>
      <c r="E44" s="6"/>
      <c r="F44" s="6"/>
      <c r="G44" s="6"/>
      <c r="H44" s="6"/>
      <c r="I44" s="6"/>
      <c r="J44" s="6"/>
      <c r="K44" s="6"/>
      <c r="L44" s="7">
        <f t="shared" si="5"/>
        <v>361</v>
      </c>
      <c r="M44" s="7">
        <f t="shared" si="4"/>
        <v>-305.6594972883571</v>
      </c>
      <c r="N44" s="7">
        <f t="shared" si="2"/>
        <v>305.6594972883571</v>
      </c>
      <c r="O44" s="7">
        <f t="shared" si="3"/>
        <v>666.6594972883571</v>
      </c>
      <c r="P44" s="7"/>
      <c r="Q44" s="7"/>
      <c r="R44" s="7"/>
      <c r="S44" s="7"/>
      <c r="T44" s="7"/>
      <c r="U44" s="7"/>
      <c r="V44" s="7"/>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row>
    <row r="45" spans="1:52" x14ac:dyDescent="0.25">
      <c r="A45" s="6"/>
      <c r="B45" s="6"/>
      <c r="C45" s="6"/>
      <c r="D45" s="6"/>
      <c r="E45" s="6"/>
      <c r="F45" s="6"/>
      <c r="G45" s="6"/>
      <c r="H45" s="6"/>
      <c r="I45" s="6"/>
      <c r="J45" s="6"/>
      <c r="K45" s="6"/>
      <c r="L45" s="7">
        <f t="shared" si="5"/>
        <v>371</v>
      </c>
      <c r="M45" s="7">
        <f t="shared" si="4"/>
        <v>-316.36498409144338</v>
      </c>
      <c r="N45" s="7">
        <f t="shared" si="2"/>
        <v>316.36498409144338</v>
      </c>
      <c r="O45" s="7">
        <f t="shared" si="3"/>
        <v>687.36498409144338</v>
      </c>
      <c r="P45" s="7"/>
      <c r="Q45" s="7"/>
      <c r="R45" s="7"/>
      <c r="S45" s="7"/>
      <c r="T45" s="7"/>
      <c r="U45" s="7"/>
      <c r="V45" s="7"/>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row>
    <row r="46" spans="1:52" x14ac:dyDescent="0.25">
      <c r="A46" s="6"/>
      <c r="B46" s="6"/>
      <c r="C46" s="6"/>
      <c r="D46" s="6"/>
      <c r="E46" s="6"/>
      <c r="F46" s="6"/>
      <c r="G46" s="6"/>
      <c r="H46" s="6"/>
      <c r="I46" s="6"/>
      <c r="J46" s="6"/>
      <c r="K46" s="6"/>
      <c r="L46" s="7">
        <f t="shared" si="5"/>
        <v>381</v>
      </c>
      <c r="M46" s="7">
        <f t="shared" si="4"/>
        <v>-327.05345930404576</v>
      </c>
      <c r="N46" s="7">
        <f t="shared" si="2"/>
        <v>327.05345930404576</v>
      </c>
      <c r="O46" s="7">
        <f t="shared" si="3"/>
        <v>708.05345930404576</v>
      </c>
      <c r="P46" s="7"/>
      <c r="Q46" s="7"/>
      <c r="R46" s="7"/>
      <c r="S46" s="7"/>
      <c r="T46" s="7"/>
      <c r="U46" s="7"/>
      <c r="V46" s="7"/>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row>
    <row r="47" spans="1:52" x14ac:dyDescent="0.25">
      <c r="A47" s="6"/>
      <c r="B47" s="6"/>
      <c r="C47" s="6"/>
      <c r="D47" s="6"/>
      <c r="E47" s="6"/>
      <c r="F47" s="6"/>
      <c r="G47" s="6"/>
      <c r="H47" s="6"/>
      <c r="I47" s="6"/>
      <c r="J47" s="6"/>
      <c r="K47" s="6"/>
      <c r="L47" s="7">
        <f t="shared" si="5"/>
        <v>391</v>
      </c>
      <c r="M47" s="7">
        <f t="shared" si="4"/>
        <v>-337.72553319186045</v>
      </c>
      <c r="N47" s="7">
        <f t="shared" si="2"/>
        <v>337.72553319186045</v>
      </c>
      <c r="O47" s="7">
        <f t="shared" si="3"/>
        <v>728.72553319186045</v>
      </c>
      <c r="P47" s="7"/>
      <c r="Q47" s="7"/>
      <c r="R47" s="7"/>
      <c r="S47" s="7"/>
      <c r="T47" s="7"/>
      <c r="U47" s="7"/>
      <c r="V47" s="7"/>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row>
    <row r="48" spans="1:52" x14ac:dyDescent="0.25">
      <c r="A48" s="6"/>
      <c r="B48" s="6"/>
      <c r="C48" s="6"/>
      <c r="D48" s="6"/>
      <c r="E48" s="6"/>
      <c r="F48" s="6"/>
      <c r="G48" s="6"/>
      <c r="H48" s="6"/>
      <c r="I48" s="6"/>
      <c r="J48" s="6"/>
      <c r="K48" s="6"/>
      <c r="L48" s="7">
        <f t="shared" si="5"/>
        <v>401</v>
      </c>
      <c r="M48" s="7">
        <f t="shared" si="4"/>
        <v>-348.38178707726001</v>
      </c>
      <c r="N48" s="7">
        <f t="shared" si="2"/>
        <v>348.38178707726001</v>
      </c>
      <c r="O48" s="7">
        <f t="shared" si="3"/>
        <v>749.38178707726001</v>
      </c>
      <c r="P48" s="7"/>
      <c r="Q48" s="7"/>
      <c r="R48" s="7"/>
      <c r="S48" s="7"/>
      <c r="T48" s="7"/>
      <c r="U48" s="7"/>
      <c r="V48" s="7"/>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row>
    <row r="49" spans="1:52" x14ac:dyDescent="0.25">
      <c r="A49" s="6"/>
      <c r="B49" s="6"/>
      <c r="C49" s="6"/>
      <c r="D49" s="6"/>
      <c r="E49" s="6"/>
      <c r="F49" s="6"/>
      <c r="G49" s="6"/>
      <c r="H49" s="6"/>
      <c r="I49" s="6"/>
      <c r="J49" s="6"/>
      <c r="K49" s="6"/>
      <c r="L49" s="7">
        <f t="shared" si="5"/>
        <v>411</v>
      </c>
      <c r="M49" s="7">
        <f t="shared" si="4"/>
        <v>-359.02277504030587</v>
      </c>
      <c r="N49" s="7">
        <f t="shared" si="2"/>
        <v>359.02277504030587</v>
      </c>
      <c r="O49" s="7">
        <f t="shared" si="3"/>
        <v>770.02277504030587</v>
      </c>
      <c r="P49" s="7"/>
      <c r="Q49" s="7"/>
      <c r="R49" s="7"/>
      <c r="S49" s="7"/>
      <c r="T49" s="7"/>
      <c r="U49" s="7"/>
      <c r="V49" s="7"/>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row>
    <row r="50" spans="1:52" x14ac:dyDescent="0.25">
      <c r="A50" s="6"/>
      <c r="B50" s="6"/>
      <c r="C50" s="6"/>
      <c r="D50" s="6"/>
      <c r="E50" s="6"/>
      <c r="F50" s="6"/>
      <c r="G50" s="6"/>
      <c r="H50" s="6"/>
      <c r="I50" s="6"/>
      <c r="J50" s="6"/>
      <c r="K50" s="6"/>
      <c r="L50" s="7">
        <f t="shared" si="5"/>
        <v>421</v>
      </c>
      <c r="M50" s="7">
        <f t="shared" si="4"/>
        <v>-369.64902550086038</v>
      </c>
      <c r="N50" s="7">
        <f t="shared" si="2"/>
        <v>369.64902550086038</v>
      </c>
      <c r="O50" s="7">
        <f t="shared" si="3"/>
        <v>790.64902550086038</v>
      </c>
      <c r="P50" s="7"/>
      <c r="Q50" s="7"/>
      <c r="R50" s="7"/>
      <c r="S50" s="7"/>
      <c r="T50" s="7"/>
      <c r="U50" s="7"/>
      <c r="V50" s="7"/>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row>
    <row r="51" spans="1:52" x14ac:dyDescent="0.25">
      <c r="A51" s="6"/>
      <c r="B51" s="6"/>
      <c r="C51" s="6"/>
      <c r="D51" s="6"/>
      <c r="E51" s="6"/>
      <c r="F51" s="6"/>
      <c r="G51" s="6"/>
      <c r="H51" s="6"/>
      <c r="I51" s="6"/>
      <c r="J51" s="6"/>
      <c r="K51" s="6"/>
      <c r="L51" s="7">
        <f t="shared" si="5"/>
        <v>431</v>
      </c>
      <c r="M51" s="7">
        <f t="shared" si="4"/>
        <v>-380.26104269140734</v>
      </c>
      <c r="N51" s="7">
        <f t="shared" si="2"/>
        <v>380.26104269140734</v>
      </c>
      <c r="O51" s="7">
        <f t="shared" si="3"/>
        <v>811.26104269140728</v>
      </c>
      <c r="P51" s="7"/>
      <c r="Q51" s="7"/>
      <c r="R51" s="7"/>
      <c r="S51" s="7"/>
      <c r="T51" s="7"/>
      <c r="U51" s="7"/>
      <c r="V51" s="7"/>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row>
    <row r="52" spans="1:52" x14ac:dyDescent="0.25">
      <c r="A52" s="6"/>
      <c r="B52" s="6"/>
      <c r="C52" s="6"/>
      <c r="D52" s="6"/>
      <c r="E52" s="6"/>
      <c r="F52" s="6"/>
      <c r="G52" s="6"/>
      <c r="H52" s="6"/>
      <c r="I52" s="6"/>
      <c r="J52" s="6"/>
      <c r="K52" s="6"/>
      <c r="L52" s="7">
        <f t="shared" si="5"/>
        <v>441</v>
      </c>
      <c r="M52" s="7">
        <f t="shared" si="4"/>
        <v>-390.85930802931017</v>
      </c>
      <c r="N52" s="7">
        <f t="shared" si="2"/>
        <v>390.85930802931017</v>
      </c>
      <c r="O52" s="7">
        <f t="shared" si="3"/>
        <v>831.85930802931011</v>
      </c>
      <c r="P52" s="7"/>
      <c r="Q52" s="7"/>
      <c r="R52" s="7"/>
      <c r="S52" s="7"/>
      <c r="T52" s="7"/>
      <c r="U52" s="7"/>
      <c r="V52" s="7"/>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row>
    <row r="53" spans="1:52" x14ac:dyDescent="0.25">
      <c r="A53" s="6"/>
      <c r="B53" s="6"/>
      <c r="C53" s="6"/>
      <c r="D53" s="6"/>
      <c r="E53" s="6"/>
      <c r="F53" s="6"/>
      <c r="G53" s="6"/>
      <c r="H53" s="6"/>
      <c r="I53" s="6"/>
      <c r="J53" s="6"/>
      <c r="K53" s="6"/>
      <c r="L53" s="7">
        <f t="shared" si="5"/>
        <v>451</v>
      </c>
      <c r="M53" s="7">
        <f t="shared" si="4"/>
        <v>-401.44428139644828</v>
      </c>
      <c r="N53" s="7">
        <f t="shared" si="2"/>
        <v>401.44428139644828</v>
      </c>
      <c r="O53" s="7">
        <f t="shared" si="3"/>
        <v>852.44428139644833</v>
      </c>
      <c r="P53" s="7"/>
      <c r="Q53" s="7"/>
      <c r="R53" s="7"/>
      <c r="S53" s="7"/>
      <c r="T53" s="7"/>
      <c r="U53" s="7"/>
      <c r="V53" s="7"/>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6"/>
      <c r="AW53" s="6"/>
      <c r="AX53" s="6"/>
      <c r="AY53" s="6"/>
      <c r="AZ53" s="6"/>
    </row>
    <row r="54" spans="1:52" x14ac:dyDescent="0.25">
      <c r="A54" s="6"/>
      <c r="B54" s="6"/>
      <c r="C54" s="6"/>
      <c r="D54" s="6"/>
      <c r="E54" s="6"/>
      <c r="F54" s="6"/>
      <c r="G54" s="6"/>
      <c r="H54" s="6"/>
      <c r="I54" s="6"/>
      <c r="J54" s="6"/>
      <c r="K54" s="6"/>
      <c r="L54" s="7">
        <f t="shared" si="5"/>
        <v>461</v>
      </c>
      <c r="M54" s="7">
        <f t="shared" si="4"/>
        <v>-412.01640233346063</v>
      </c>
      <c r="N54" s="7">
        <f t="shared" si="2"/>
        <v>412.01640233346063</v>
      </c>
      <c r="O54" s="7">
        <f t="shared" si="3"/>
        <v>873.01640233346063</v>
      </c>
      <c r="P54" s="7"/>
      <c r="Q54" s="7"/>
      <c r="R54" s="7"/>
      <c r="S54" s="7"/>
      <c r="T54" s="7"/>
      <c r="U54" s="7"/>
      <c r="V54" s="7"/>
      <c r="W54" s="6"/>
      <c r="X54" s="6"/>
      <c r="Y54" s="6"/>
      <c r="Z54" s="6"/>
      <c r="AA54" s="6"/>
      <c r="AB54" s="6"/>
      <c r="AC54" s="6"/>
      <c r="AD54" s="6"/>
      <c r="AE54" s="6"/>
      <c r="AF54" s="6"/>
      <c r="AG54" s="6"/>
      <c r="AH54" s="6"/>
      <c r="AI54" s="6"/>
      <c r="AJ54" s="6"/>
      <c r="AK54" s="6"/>
      <c r="AL54" s="6"/>
      <c r="AM54" s="6"/>
      <c r="AN54" s="6"/>
      <c r="AO54" s="6"/>
      <c r="AP54" s="6"/>
      <c r="AQ54" s="6"/>
      <c r="AR54" s="6"/>
      <c r="AS54" s="6"/>
      <c r="AT54" s="6"/>
      <c r="AU54" s="6"/>
      <c r="AV54" s="6"/>
      <c r="AW54" s="6"/>
      <c r="AX54" s="6"/>
      <c r="AY54" s="6"/>
      <c r="AZ54" s="6"/>
    </row>
    <row r="55" spans="1:52" x14ac:dyDescent="0.25">
      <c r="A55" s="6"/>
      <c r="B55" s="6"/>
      <c r="C55" s="6"/>
      <c r="D55" s="6"/>
      <c r="E55" s="6"/>
      <c r="F55" s="6"/>
      <c r="G55" s="6"/>
      <c r="H55" s="6"/>
      <c r="I55" s="6"/>
      <c r="J55" s="6"/>
      <c r="K55" s="6"/>
      <c r="L55" s="7">
        <f t="shared" si="5"/>
        <v>471</v>
      </c>
      <c r="M55" s="7">
        <f t="shared" si="4"/>
        <v>-422.57609115518744</v>
      </c>
      <c r="N55" s="7">
        <f t="shared" si="2"/>
        <v>422.57609115518744</v>
      </c>
      <c r="O55" s="7">
        <f t="shared" si="3"/>
        <v>893.57609115518744</v>
      </c>
      <c r="P55" s="7"/>
      <c r="Q55" s="7"/>
      <c r="R55" s="7"/>
      <c r="S55" s="7"/>
      <c r="T55" s="7"/>
      <c r="U55" s="7"/>
      <c r="V55" s="7"/>
      <c r="W55" s="6"/>
      <c r="X55" s="6"/>
      <c r="Y55" s="6"/>
      <c r="Z55" s="6"/>
      <c r="AA55" s="6"/>
      <c r="AB55" s="6"/>
      <c r="AC55" s="6"/>
      <c r="AD55" s="6"/>
      <c r="AE55" s="6"/>
      <c r="AF55" s="6"/>
      <c r="AG55" s="6"/>
      <c r="AH55" s="6"/>
      <c r="AI55" s="6"/>
      <c r="AJ55" s="6"/>
      <c r="AK55" s="6"/>
      <c r="AL55" s="6"/>
      <c r="AM55" s="6"/>
      <c r="AN55" s="6"/>
      <c r="AO55" s="6"/>
      <c r="AP55" s="6"/>
      <c r="AQ55" s="6"/>
      <c r="AR55" s="6"/>
      <c r="AS55" s="6"/>
      <c r="AT55" s="6"/>
      <c r="AU55" s="6"/>
      <c r="AV55" s="6"/>
      <c r="AW55" s="6"/>
      <c r="AX55" s="6"/>
      <c r="AY55" s="6"/>
      <c r="AZ55" s="6"/>
    </row>
    <row r="56" spans="1:52" x14ac:dyDescent="0.25">
      <c r="A56" s="6"/>
      <c r="B56" s="6"/>
      <c r="C56" s="6"/>
      <c r="D56" s="6"/>
      <c r="E56" s="6"/>
      <c r="F56" s="6"/>
      <c r="G56" s="6"/>
      <c r="H56" s="6"/>
      <c r="I56" s="6"/>
      <c r="J56" s="6"/>
      <c r="K56" s="6"/>
      <c r="L56" s="7">
        <f t="shared" si="5"/>
        <v>481</v>
      </c>
      <c r="M56" s="7">
        <f t="shared" si="4"/>
        <v>-433.12374999332468</v>
      </c>
      <c r="N56" s="7">
        <f t="shared" si="2"/>
        <v>433.12374999332468</v>
      </c>
      <c r="O56" s="7">
        <f t="shared" si="3"/>
        <v>914.12374999332474</v>
      </c>
      <c r="P56" s="7"/>
      <c r="Q56" s="7"/>
      <c r="R56" s="7"/>
      <c r="S56" s="7"/>
      <c r="T56" s="7"/>
      <c r="U56" s="7"/>
      <c r="V56" s="7"/>
      <c r="W56" s="6"/>
      <c r="X56" s="6"/>
      <c r="Y56" s="6"/>
      <c r="Z56" s="6"/>
      <c r="AA56" s="6"/>
      <c r="AB56" s="6"/>
      <c r="AC56" s="6"/>
      <c r="AD56" s="6"/>
      <c r="AE56" s="6"/>
      <c r="AF56" s="6"/>
      <c r="AG56" s="6"/>
      <c r="AH56" s="6"/>
      <c r="AI56" s="6"/>
      <c r="AJ56" s="6"/>
      <c r="AK56" s="6"/>
      <c r="AL56" s="6"/>
      <c r="AM56" s="6"/>
      <c r="AN56" s="6"/>
      <c r="AO56" s="6"/>
      <c r="AP56" s="6"/>
      <c r="AQ56" s="6"/>
      <c r="AR56" s="6"/>
      <c r="AS56" s="6"/>
      <c r="AT56" s="6"/>
      <c r="AU56" s="6"/>
      <c r="AV56" s="6"/>
      <c r="AW56" s="6"/>
      <c r="AX56" s="6"/>
      <c r="AY56" s="6"/>
      <c r="AZ56" s="6"/>
    </row>
    <row r="57" spans="1:52" x14ac:dyDescent="0.25">
      <c r="A57" s="6"/>
      <c r="B57" s="6"/>
      <c r="C57" s="6"/>
      <c r="D57" s="6"/>
      <c r="E57" s="6"/>
      <c r="F57" s="6"/>
      <c r="G57" s="6"/>
      <c r="H57" s="6"/>
      <c r="I57" s="6"/>
      <c r="J57" s="6"/>
      <c r="K57" s="6"/>
      <c r="L57" s="7">
        <f t="shared" si="5"/>
        <v>491</v>
      </c>
      <c r="M57" s="7">
        <f t="shared" si="4"/>
        <v>-443.6597637717847</v>
      </c>
      <c r="N57" s="7">
        <f t="shared" si="2"/>
        <v>443.6597637717847</v>
      </c>
      <c r="O57" s="7">
        <f t="shared" si="3"/>
        <v>934.6597637717847</v>
      </c>
      <c r="P57" s="7"/>
      <c r="Q57" s="7"/>
      <c r="R57" s="7"/>
      <c r="S57" s="7"/>
      <c r="T57" s="7"/>
      <c r="U57" s="7"/>
      <c r="V57" s="7"/>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row>
    <row r="58" spans="1:52" x14ac:dyDescent="0.25">
      <c r="A58" s="6"/>
      <c r="B58" s="6"/>
      <c r="C58" s="6"/>
      <c r="D58" s="6"/>
      <c r="E58" s="6"/>
      <c r="F58" s="6"/>
      <c r="G58" s="6"/>
      <c r="H58" s="6"/>
      <c r="I58" s="6"/>
      <c r="J58" s="6"/>
      <c r="K58" s="6"/>
      <c r="L58" s="7">
        <f t="shared" si="5"/>
        <v>501</v>
      </c>
      <c r="M58" s="7">
        <f t="shared" si="4"/>
        <v>-454.18450111978939</v>
      </c>
      <c r="N58" s="7">
        <f t="shared" si="2"/>
        <v>454.18450111978939</v>
      </c>
      <c r="O58" s="7">
        <f t="shared" si="3"/>
        <v>955.18450111978939</v>
      </c>
      <c r="P58" s="7"/>
      <c r="Q58" s="7"/>
      <c r="R58" s="7"/>
      <c r="S58" s="7"/>
      <c r="T58" s="7"/>
      <c r="U58" s="7"/>
      <c r="V58" s="7"/>
      <c r="W58" s="6"/>
      <c r="X58" s="6"/>
      <c r="Y58" s="6"/>
      <c r="Z58" s="6"/>
      <c r="AA58" s="6"/>
      <c r="AB58" s="6"/>
      <c r="AC58" s="6"/>
      <c r="AD58" s="6"/>
      <c r="AE58" s="6"/>
      <c r="AF58" s="6"/>
      <c r="AG58" s="6"/>
      <c r="AH58" s="6"/>
      <c r="AI58" s="6"/>
      <c r="AJ58" s="6"/>
      <c r="AK58" s="6"/>
      <c r="AL58" s="6"/>
      <c r="AM58" s="6"/>
      <c r="AN58" s="6"/>
      <c r="AO58" s="6"/>
      <c r="AP58" s="6"/>
      <c r="AQ58" s="6"/>
      <c r="AR58" s="6"/>
      <c r="AS58" s="6"/>
      <c r="AT58" s="6"/>
      <c r="AU58" s="6"/>
      <c r="AV58" s="6"/>
      <c r="AW58" s="6"/>
      <c r="AX58" s="6"/>
      <c r="AY58" s="6"/>
      <c r="AZ58" s="6"/>
    </row>
    <row r="59" spans="1:52" x14ac:dyDescent="0.25">
      <c r="A59" s="6"/>
      <c r="B59" s="6"/>
      <c r="C59" s="6"/>
      <c r="D59" s="6"/>
      <c r="E59" s="6"/>
      <c r="F59" s="6"/>
      <c r="G59" s="6"/>
      <c r="H59" s="6"/>
      <c r="I59" s="6"/>
      <c r="J59" s="6"/>
      <c r="K59" s="6"/>
      <c r="L59" s="7">
        <f t="shared" si="5"/>
        <v>511</v>
      </c>
      <c r="M59" s="7">
        <f t="shared" si="4"/>
        <v>-464.69831522729208</v>
      </c>
      <c r="N59" s="7">
        <f t="shared" si="2"/>
        <v>464.69831522729208</v>
      </c>
      <c r="O59" s="7">
        <f t="shared" si="3"/>
        <v>975.69831522729214</v>
      </c>
      <c r="P59" s="7"/>
      <c r="Q59" s="7"/>
      <c r="R59" s="7"/>
      <c r="S59" s="7"/>
      <c r="T59" s="7"/>
      <c r="U59" s="7"/>
      <c r="V59" s="7"/>
      <c r="W59" s="6"/>
      <c r="X59" s="6"/>
      <c r="Y59" s="6"/>
      <c r="Z59" s="6"/>
      <c r="AA59" s="6"/>
      <c r="AB59" s="6"/>
      <c r="AC59" s="6"/>
      <c r="AD59" s="6"/>
      <c r="AE59" s="6"/>
      <c r="AF59" s="6"/>
      <c r="AG59" s="6"/>
      <c r="AH59" s="6"/>
      <c r="AI59" s="6"/>
      <c r="AJ59" s="6"/>
      <c r="AK59" s="6"/>
      <c r="AL59" s="6"/>
      <c r="AM59" s="6"/>
      <c r="AN59" s="6"/>
      <c r="AO59" s="6"/>
      <c r="AP59" s="6"/>
      <c r="AQ59" s="6"/>
      <c r="AR59" s="6"/>
      <c r="AS59" s="6"/>
      <c r="AT59" s="6"/>
      <c r="AU59" s="6"/>
      <c r="AV59" s="6"/>
      <c r="AW59" s="6"/>
      <c r="AX59" s="6"/>
      <c r="AY59" s="6"/>
      <c r="AZ59" s="6"/>
    </row>
    <row r="60" spans="1:52" x14ac:dyDescent="0.25">
      <c r="A60" s="6"/>
      <c r="B60" s="6"/>
      <c r="C60" s="6"/>
      <c r="D60" s="6"/>
      <c r="E60" s="6"/>
      <c r="F60" s="6"/>
      <c r="G60" s="6"/>
      <c r="H60" s="6"/>
      <c r="I60" s="6"/>
      <c r="J60" s="6"/>
      <c r="K60" s="6"/>
      <c r="L60" s="7">
        <f t="shared" si="5"/>
        <v>521</v>
      </c>
      <c r="M60" s="7">
        <f t="shared" si="4"/>
        <v>-475.20154464694565</v>
      </c>
      <c r="N60" s="7">
        <f t="shared" si="2"/>
        <v>475.20154464694565</v>
      </c>
      <c r="O60" s="7">
        <f t="shared" si="3"/>
        <v>996.20154464694565</v>
      </c>
      <c r="P60" s="7"/>
      <c r="Q60" s="7"/>
      <c r="R60" s="7"/>
      <c r="S60" s="7"/>
      <c r="T60" s="7"/>
      <c r="U60" s="7"/>
      <c r="V60" s="7"/>
      <c r="W60" s="6"/>
      <c r="X60" s="6"/>
      <c r="Y60" s="6"/>
      <c r="Z60" s="6"/>
      <c r="AA60" s="6"/>
      <c r="AB60" s="6"/>
      <c r="AC60" s="6"/>
      <c r="AD60" s="6"/>
      <c r="AE60" s="6"/>
      <c r="AF60" s="6"/>
      <c r="AG60" s="6"/>
      <c r="AH60" s="6"/>
      <c r="AI60" s="6"/>
      <c r="AJ60" s="6"/>
      <c r="AK60" s="6"/>
      <c r="AL60" s="6"/>
      <c r="AM60" s="6"/>
      <c r="AN60" s="6"/>
      <c r="AO60" s="6"/>
      <c r="AP60" s="6"/>
      <c r="AQ60" s="6"/>
      <c r="AR60" s="6"/>
      <c r="AS60" s="6"/>
      <c r="AT60" s="6"/>
      <c r="AU60" s="6"/>
      <c r="AV60" s="6"/>
      <c r="AW60" s="6"/>
      <c r="AX60" s="6"/>
      <c r="AY60" s="6"/>
      <c r="AZ60" s="6"/>
    </row>
    <row r="61" spans="1:52" x14ac:dyDescent="0.25">
      <c r="A61" s="6"/>
      <c r="B61" s="6"/>
      <c r="C61" s="6"/>
      <c r="D61" s="6"/>
      <c r="E61" s="6"/>
      <c r="F61" s="6"/>
      <c r="G61" s="6"/>
      <c r="H61" s="6"/>
      <c r="I61" s="6"/>
      <c r="J61" s="6"/>
      <c r="K61" s="6"/>
      <c r="L61" s="7">
        <f t="shared" si="5"/>
        <v>531</v>
      </c>
      <c r="M61" s="7">
        <f t="shared" si="4"/>
        <v>-485.69451404648066</v>
      </c>
      <c r="N61" s="7">
        <f t="shared" si="2"/>
        <v>485.69451404648066</v>
      </c>
      <c r="O61" s="7">
        <f t="shared" si="3"/>
        <v>1016.6945140464807</v>
      </c>
      <c r="P61" s="7"/>
      <c r="Q61" s="7"/>
      <c r="R61" s="7"/>
      <c r="S61" s="7"/>
      <c r="T61" s="7"/>
      <c r="U61" s="7"/>
      <c r="V61" s="7"/>
      <c r="W61" s="6"/>
      <c r="X61" s="6"/>
      <c r="Y61" s="6"/>
      <c r="Z61" s="6"/>
      <c r="AA61" s="6"/>
      <c r="AB61" s="6"/>
      <c r="AC61" s="6"/>
      <c r="AD61" s="6"/>
      <c r="AE61" s="6"/>
      <c r="AF61" s="6"/>
      <c r="AG61" s="6"/>
      <c r="AH61" s="6"/>
      <c r="AI61" s="6"/>
      <c r="AJ61" s="6"/>
      <c r="AK61" s="6"/>
      <c r="AL61" s="6"/>
      <c r="AM61" s="6"/>
      <c r="AN61" s="6"/>
      <c r="AO61" s="6"/>
      <c r="AP61" s="6"/>
      <c r="AQ61" s="6"/>
      <c r="AR61" s="6"/>
      <c r="AS61" s="6"/>
      <c r="AT61" s="6"/>
      <c r="AU61" s="6"/>
      <c r="AV61" s="6"/>
      <c r="AW61" s="6"/>
      <c r="AX61" s="6"/>
      <c r="AY61" s="6"/>
      <c r="AZ61" s="6"/>
    </row>
    <row r="62" spans="1:52" x14ac:dyDescent="0.25">
      <c r="A62" s="6"/>
      <c r="B62" s="6"/>
      <c r="C62" s="6"/>
      <c r="D62" s="6"/>
      <c r="E62" s="6"/>
      <c r="F62" s="6"/>
      <c r="G62" s="6"/>
      <c r="H62" s="6"/>
      <c r="I62" s="6"/>
      <c r="J62" s="6"/>
      <c r="K62" s="6"/>
      <c r="L62" s="7">
        <f t="shared" si="5"/>
        <v>541</v>
      </c>
      <c r="M62" s="7">
        <f t="shared" si="4"/>
        <v>-496.17753491504152</v>
      </c>
      <c r="N62" s="7">
        <f t="shared" si="2"/>
        <v>496.17753491504152</v>
      </c>
      <c r="O62" s="7">
        <f t="shared" si="3"/>
        <v>1037.1775349150416</v>
      </c>
      <c r="P62" s="7"/>
      <c r="Q62" s="7"/>
      <c r="R62" s="7"/>
      <c r="S62" s="7"/>
      <c r="T62" s="7"/>
      <c r="U62" s="7"/>
      <c r="V62" s="7"/>
      <c r="W62" s="6"/>
      <c r="X62" s="6"/>
      <c r="Y62" s="6"/>
      <c r="Z62" s="6"/>
      <c r="AA62" s="6"/>
      <c r="AB62" s="6"/>
      <c r="AC62" s="6"/>
      <c r="AD62" s="6"/>
      <c r="AE62" s="6"/>
      <c r="AF62" s="6"/>
      <c r="AG62" s="6"/>
      <c r="AH62" s="6"/>
      <c r="AI62" s="6"/>
      <c r="AJ62" s="6"/>
      <c r="AK62" s="6"/>
      <c r="AL62" s="6"/>
      <c r="AM62" s="6"/>
      <c r="AN62" s="6"/>
      <c r="AO62" s="6"/>
      <c r="AP62" s="6"/>
      <c r="AQ62" s="6"/>
      <c r="AR62" s="6"/>
      <c r="AS62" s="6"/>
      <c r="AT62" s="6"/>
      <c r="AU62" s="6"/>
      <c r="AV62" s="6"/>
      <c r="AW62" s="6"/>
      <c r="AX62" s="6"/>
      <c r="AY62" s="6"/>
      <c r="AZ62" s="6"/>
    </row>
    <row r="63" spans="1:52" x14ac:dyDescent="0.25">
      <c r="A63" s="6"/>
      <c r="B63" s="6"/>
      <c r="C63" s="6"/>
      <c r="D63" s="6"/>
      <c r="E63" s="6"/>
      <c r="F63" s="6"/>
      <c r="G63" s="6"/>
      <c r="H63" s="6"/>
      <c r="I63" s="6"/>
      <c r="J63" s="6"/>
      <c r="K63" s="6"/>
      <c r="L63" s="7">
        <f t="shared" si="5"/>
        <v>551</v>
      </c>
      <c r="M63" s="7">
        <f t="shared" si="4"/>
        <v>-506.65090622674285</v>
      </c>
      <c r="N63" s="7">
        <f t="shared" si="2"/>
        <v>506.65090622674285</v>
      </c>
      <c r="O63" s="7">
        <f t="shared" si="3"/>
        <v>1057.6509062267428</v>
      </c>
      <c r="P63" s="7"/>
      <c r="Q63" s="7"/>
      <c r="R63" s="7"/>
      <c r="S63" s="7"/>
      <c r="T63" s="7"/>
      <c r="U63" s="7"/>
      <c r="V63" s="7"/>
      <c r="W63" s="6"/>
      <c r="X63" s="6"/>
      <c r="Y63" s="6"/>
      <c r="Z63" s="6"/>
      <c r="AA63" s="6"/>
      <c r="AB63" s="6"/>
      <c r="AC63" s="6"/>
      <c r="AD63" s="6"/>
      <c r="AE63" s="6"/>
      <c r="AF63" s="6"/>
      <c r="AG63" s="6"/>
      <c r="AH63" s="6"/>
      <c r="AI63" s="6"/>
      <c r="AJ63" s="6"/>
      <c r="AK63" s="6"/>
      <c r="AL63" s="6"/>
      <c r="AM63" s="6"/>
      <c r="AN63" s="6"/>
      <c r="AO63" s="6"/>
      <c r="AP63" s="6"/>
      <c r="AQ63" s="6"/>
      <c r="AR63" s="6"/>
      <c r="AS63" s="6"/>
      <c r="AT63" s="6"/>
      <c r="AU63" s="6"/>
      <c r="AV63" s="6"/>
      <c r="AW63" s="6"/>
      <c r="AX63" s="6"/>
      <c r="AY63" s="6"/>
      <c r="AZ63" s="6"/>
    </row>
    <row r="64" spans="1:52" x14ac:dyDescent="0.25">
      <c r="A64" s="6"/>
      <c r="B64" s="6"/>
      <c r="C64" s="6"/>
      <c r="D64" s="6"/>
      <c r="E64" s="6"/>
      <c r="F64" s="6"/>
      <c r="G64" s="6"/>
      <c r="H64" s="6"/>
      <c r="I64" s="6"/>
      <c r="J64" s="6"/>
      <c r="K64" s="6"/>
      <c r="L64" s="7">
        <f t="shared" si="5"/>
        <v>561</v>
      </c>
      <c r="M64" s="7">
        <f t="shared" si="4"/>
        <v>-517.11491506444349</v>
      </c>
      <c r="N64" s="7">
        <f t="shared" si="2"/>
        <v>517.11491506444349</v>
      </c>
      <c r="O64" s="7">
        <f t="shared" si="3"/>
        <v>1078.1149150644435</v>
      </c>
      <c r="P64" s="7"/>
      <c r="Q64" s="7"/>
      <c r="R64" s="7"/>
      <c r="S64" s="7"/>
      <c r="T64" s="7"/>
      <c r="U64" s="7"/>
      <c r="V64" s="7"/>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row>
    <row r="65" spans="1:52" x14ac:dyDescent="0.25">
      <c r="A65" s="6"/>
      <c r="B65" s="6"/>
      <c r="C65" s="6"/>
      <c r="D65" s="6"/>
      <c r="E65" s="6"/>
      <c r="F65" s="6"/>
      <c r="G65" s="6"/>
      <c r="H65" s="6"/>
      <c r="I65" s="6"/>
      <c r="J65" s="6"/>
      <c r="K65" s="6"/>
      <c r="L65" s="7"/>
      <c r="M65" s="7"/>
      <c r="N65" s="7"/>
      <c r="O65" s="7"/>
      <c r="P65" s="7"/>
      <c r="Q65" s="7"/>
      <c r="R65" s="7"/>
      <c r="S65" s="7"/>
      <c r="T65" s="7"/>
      <c r="U65" s="7"/>
      <c r="V65" s="7"/>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row>
    <row r="66" spans="1:52" x14ac:dyDescent="0.25">
      <c r="A66" s="6"/>
      <c r="B66" s="6"/>
      <c r="C66" s="6"/>
      <c r="D66" s="6"/>
      <c r="E66" s="6"/>
      <c r="F66" s="6"/>
      <c r="G66" s="6"/>
      <c r="H66" s="6"/>
      <c r="I66" s="6"/>
      <c r="J66" s="6"/>
      <c r="K66" s="6"/>
      <c r="L66" s="7"/>
      <c r="M66" s="7"/>
      <c r="N66" s="7"/>
      <c r="O66" s="7"/>
      <c r="P66" s="7"/>
      <c r="Q66" s="7"/>
      <c r="R66" s="7"/>
      <c r="S66" s="7"/>
      <c r="T66" s="7"/>
      <c r="U66" s="7"/>
      <c r="V66" s="7"/>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6"/>
      <c r="AW66" s="6"/>
      <c r="AX66" s="6"/>
      <c r="AY66" s="6"/>
      <c r="AZ66" s="6"/>
    </row>
    <row r="67" spans="1:52" x14ac:dyDescent="0.25">
      <c r="A67" s="6"/>
      <c r="B67" s="6"/>
      <c r="C67" s="6"/>
      <c r="D67" s="6"/>
      <c r="E67" s="6"/>
      <c r="F67" s="6"/>
      <c r="G67" s="6"/>
      <c r="H67" s="6"/>
      <c r="I67" s="6"/>
      <c r="J67" s="6"/>
      <c r="K67" s="6"/>
      <c r="L67" s="6"/>
      <c r="M67" s="6"/>
      <c r="N67" s="6"/>
      <c r="O67" s="6"/>
      <c r="P67" s="6"/>
      <c r="Q67" s="7"/>
      <c r="R67" s="7"/>
      <c r="S67" s="7"/>
      <c r="T67" s="7"/>
      <c r="U67" s="7"/>
      <c r="V67" s="7"/>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row>
    <row r="68" spans="1:52" x14ac:dyDescent="0.25">
      <c r="A68" s="6"/>
      <c r="B68" s="6"/>
      <c r="C68" s="6"/>
      <c r="D68" s="6"/>
      <c r="E68" s="6"/>
      <c r="F68" s="6"/>
      <c r="G68" s="6"/>
      <c r="H68" s="6"/>
      <c r="I68" s="6"/>
      <c r="J68" s="6"/>
      <c r="K68" s="6"/>
      <c r="L68" s="6"/>
      <c r="M68" s="6"/>
      <c r="N68" s="6"/>
      <c r="O68" s="6"/>
      <c r="P68" s="6"/>
      <c r="Q68" s="7"/>
      <c r="R68" s="7"/>
      <c r="S68" s="7"/>
      <c r="T68" s="7"/>
      <c r="U68" s="7"/>
      <c r="V68" s="7"/>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row>
    <row r="69" spans="1:52" x14ac:dyDescent="0.25">
      <c r="A69" s="6"/>
      <c r="B69" s="6"/>
      <c r="C69" s="6"/>
      <c r="D69" s="6"/>
      <c r="E69" s="6"/>
      <c r="F69" s="6"/>
      <c r="G69" s="6"/>
      <c r="H69" s="6"/>
      <c r="I69" s="6"/>
      <c r="J69" s="6"/>
      <c r="K69" s="6"/>
      <c r="L69" s="6"/>
      <c r="M69" s="6"/>
      <c r="N69" s="6"/>
      <c r="O69" s="6"/>
      <c r="P69" s="6"/>
      <c r="Q69" s="7"/>
      <c r="R69" s="7"/>
      <c r="S69" s="7"/>
      <c r="T69" s="7"/>
      <c r="U69" s="7"/>
      <c r="V69" s="7"/>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row>
    <row r="70" spans="1:52" x14ac:dyDescent="0.25">
      <c r="A70" s="6"/>
      <c r="B70" s="6"/>
      <c r="C70" s="6"/>
      <c r="D70" s="6"/>
      <c r="E70" s="6"/>
      <c r="F70" s="6"/>
      <c r="G70" s="6"/>
      <c r="H70" s="6"/>
      <c r="I70" s="6"/>
      <c r="J70" s="6"/>
      <c r="K70" s="6"/>
      <c r="L70" s="6"/>
      <c r="M70" s="6"/>
      <c r="N70" s="6"/>
      <c r="O70" s="6"/>
      <c r="P70" s="6"/>
      <c r="Q70" s="7"/>
      <c r="R70" s="7"/>
      <c r="S70" s="7"/>
      <c r="T70" s="7"/>
      <c r="U70" s="7"/>
      <c r="V70" s="7"/>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row>
    <row r="71" spans="1:52" x14ac:dyDescent="0.25">
      <c r="A71" s="6"/>
      <c r="B71" s="6"/>
      <c r="C71" s="6"/>
      <c r="D71" s="6"/>
      <c r="E71" s="6"/>
      <c r="F71" s="6"/>
      <c r="G71" s="6"/>
      <c r="H71" s="6"/>
      <c r="I71" s="6"/>
      <c r="J71" s="6"/>
      <c r="K71" s="6"/>
      <c r="L71" s="6"/>
      <c r="M71" s="6"/>
      <c r="N71" s="6"/>
      <c r="O71" s="6"/>
      <c r="P71" s="6"/>
      <c r="Q71" s="7"/>
      <c r="R71" s="7"/>
      <c r="S71" s="7"/>
      <c r="T71" s="7"/>
      <c r="U71" s="7"/>
      <c r="V71" s="7"/>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row>
    <row r="72" spans="1:52" x14ac:dyDescent="0.25">
      <c r="A72" s="6"/>
      <c r="B72" s="6"/>
      <c r="C72" s="6"/>
      <c r="D72" s="6"/>
      <c r="E72" s="6"/>
      <c r="F72" s="6"/>
      <c r="G72" s="6"/>
      <c r="H72" s="6"/>
      <c r="I72" s="6"/>
      <c r="J72" s="6"/>
      <c r="K72" s="6"/>
      <c r="L72" s="6"/>
      <c r="M72" s="6"/>
      <c r="N72" s="6"/>
      <c r="O72" s="6"/>
      <c r="P72" s="6"/>
      <c r="Q72" s="7"/>
      <c r="R72" s="7"/>
      <c r="S72" s="7"/>
      <c r="T72" s="7"/>
      <c r="U72" s="7"/>
      <c r="V72" s="7"/>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row>
    <row r="73" spans="1:52" x14ac:dyDescent="0.25">
      <c r="A73" s="6"/>
      <c r="B73" s="6"/>
      <c r="C73" s="6"/>
      <c r="D73" s="6"/>
      <c r="E73" s="6"/>
      <c r="F73" s="6"/>
      <c r="G73" s="6"/>
      <c r="H73" s="6"/>
      <c r="I73" s="6"/>
      <c r="J73" s="6"/>
      <c r="K73" s="6"/>
      <c r="L73" s="6"/>
      <c r="M73" s="6"/>
      <c r="N73" s="6"/>
      <c r="O73" s="6"/>
      <c r="P73" s="6"/>
      <c r="Q73" s="7"/>
      <c r="R73" s="7"/>
      <c r="S73" s="7"/>
      <c r="T73" s="7"/>
      <c r="U73" s="7"/>
      <c r="V73" s="7"/>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row>
    <row r="74" spans="1:52" x14ac:dyDescent="0.25">
      <c r="A74" s="6"/>
      <c r="B74" s="6"/>
      <c r="C74" s="6"/>
      <c r="D74" s="6"/>
      <c r="E74" s="6"/>
      <c r="F74" s="6"/>
      <c r="G74" s="6"/>
      <c r="H74" s="6"/>
      <c r="I74" s="6"/>
      <c r="J74" s="6"/>
      <c r="K74" s="6"/>
      <c r="L74" s="6"/>
      <c r="M74" s="6"/>
      <c r="N74" s="6"/>
      <c r="O74" s="6"/>
      <c r="P74" s="6"/>
      <c r="Q74" s="7"/>
      <c r="R74" s="7"/>
      <c r="S74" s="7"/>
      <c r="T74" s="7"/>
      <c r="U74" s="7"/>
      <c r="V74" s="7"/>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row>
    <row r="75" spans="1:52" x14ac:dyDescent="0.25">
      <c r="A75" s="6"/>
      <c r="B75" s="6"/>
      <c r="C75" s="6"/>
      <c r="D75" s="6"/>
      <c r="E75" s="6"/>
      <c r="F75" s="6"/>
      <c r="G75" s="6"/>
      <c r="H75" s="6"/>
      <c r="I75" s="6"/>
      <c r="J75" s="6"/>
      <c r="K75" s="6"/>
      <c r="L75" s="6"/>
      <c r="M75" s="6"/>
      <c r="N75" s="6"/>
      <c r="O75" s="6"/>
      <c r="P75" s="6"/>
      <c r="Q75" s="7"/>
      <c r="R75" s="7"/>
      <c r="S75" s="7"/>
      <c r="T75" s="7"/>
      <c r="U75" s="7"/>
      <c r="V75" s="7"/>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row>
    <row r="76" spans="1:52" x14ac:dyDescent="0.25">
      <c r="A76" s="6"/>
      <c r="B76" s="6"/>
      <c r="C76" s="6"/>
      <c r="D76" s="6"/>
      <c r="E76" s="6"/>
      <c r="F76" s="6"/>
      <c r="G76" s="6"/>
      <c r="H76" s="6"/>
      <c r="I76" s="6"/>
      <c r="J76" s="6"/>
      <c r="K76" s="6"/>
      <c r="L76" s="6"/>
      <c r="M76" s="6"/>
      <c r="N76" s="6"/>
      <c r="O76" s="6"/>
      <c r="P76" s="6"/>
      <c r="Q76" s="7"/>
      <c r="R76" s="7"/>
      <c r="S76" s="7"/>
      <c r="T76" s="7"/>
      <c r="U76" s="7"/>
      <c r="V76" s="7"/>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row>
    <row r="77" spans="1:52" x14ac:dyDescent="0.25">
      <c r="A77" s="6"/>
      <c r="B77" s="6"/>
      <c r="C77" s="6"/>
      <c r="D77" s="6"/>
      <c r="E77" s="6"/>
      <c r="F77" s="6"/>
      <c r="G77" s="6"/>
      <c r="H77" s="6"/>
      <c r="I77" s="6"/>
      <c r="J77" s="6"/>
      <c r="K77" s="6"/>
      <c r="L77" s="6"/>
      <c r="M77" s="6"/>
      <c r="N77" s="6"/>
      <c r="O77" s="6"/>
      <c r="P77" s="6"/>
      <c r="Q77" s="7"/>
      <c r="R77" s="7"/>
      <c r="S77" s="7"/>
      <c r="T77" s="7"/>
      <c r="U77" s="7"/>
      <c r="V77" s="7"/>
      <c r="W77" s="6"/>
      <c r="X77" s="6"/>
      <c r="Y77" s="6"/>
      <c r="Z77" s="6"/>
      <c r="AA77" s="6"/>
      <c r="AB77" s="6"/>
      <c r="AC77" s="6"/>
      <c r="AD77" s="6"/>
      <c r="AE77" s="6"/>
      <c r="AF77" s="6"/>
      <c r="AG77" s="6"/>
      <c r="AH77" s="6"/>
      <c r="AI77" s="6"/>
      <c r="AJ77" s="6"/>
      <c r="AK77" s="6"/>
      <c r="AL77" s="6"/>
      <c r="AM77" s="6"/>
      <c r="AN77" s="6"/>
      <c r="AO77" s="6"/>
      <c r="AP77" s="6"/>
      <c r="AQ77" s="6"/>
      <c r="AR77" s="6"/>
      <c r="AS77" s="6"/>
      <c r="AT77" s="6"/>
      <c r="AU77" s="6"/>
      <c r="AV77" s="6"/>
      <c r="AW77" s="6"/>
      <c r="AX77" s="6"/>
      <c r="AY77" s="6"/>
      <c r="AZ77" s="6"/>
    </row>
    <row r="78" spans="1:52" x14ac:dyDescent="0.25">
      <c r="A78" s="6"/>
      <c r="B78" s="6"/>
      <c r="C78" s="6"/>
      <c r="D78" s="6"/>
      <c r="E78" s="6"/>
      <c r="F78" s="6"/>
      <c r="G78" s="6"/>
      <c r="H78" s="6"/>
      <c r="I78" s="6"/>
      <c r="J78" s="6"/>
      <c r="K78" s="6"/>
      <c r="L78" s="6"/>
      <c r="M78" s="6"/>
      <c r="N78" s="6"/>
      <c r="O78" s="6"/>
      <c r="P78" s="6"/>
      <c r="Q78" s="7"/>
      <c r="R78" s="7"/>
      <c r="S78" s="7"/>
      <c r="T78" s="7"/>
      <c r="U78" s="7"/>
      <c r="V78" s="7"/>
      <c r="W78" s="6"/>
      <c r="X78" s="6"/>
      <c r="Y78" s="6"/>
      <c r="Z78" s="6"/>
      <c r="AA78" s="6"/>
      <c r="AB78" s="6"/>
      <c r="AC78" s="6"/>
      <c r="AD78" s="6"/>
      <c r="AE78" s="6"/>
      <c r="AF78" s="6"/>
      <c r="AG78" s="6"/>
      <c r="AH78" s="6"/>
      <c r="AI78" s="6"/>
      <c r="AJ78" s="6"/>
      <c r="AK78" s="6"/>
      <c r="AL78" s="6"/>
      <c r="AM78" s="6"/>
      <c r="AN78" s="6"/>
      <c r="AO78" s="6"/>
      <c r="AP78" s="6"/>
      <c r="AQ78" s="6"/>
      <c r="AR78" s="6"/>
      <c r="AS78" s="6"/>
      <c r="AT78" s="6"/>
      <c r="AU78" s="6"/>
      <c r="AV78" s="6"/>
      <c r="AW78" s="6"/>
      <c r="AX78" s="6"/>
      <c r="AY78" s="6"/>
      <c r="AZ78" s="6"/>
    </row>
    <row r="79" spans="1:52" x14ac:dyDescent="0.25">
      <c r="A79" s="6"/>
      <c r="B79" s="6"/>
      <c r="C79" s="6"/>
      <c r="D79" s="6"/>
      <c r="E79" s="6"/>
      <c r="F79" s="6"/>
      <c r="G79" s="6"/>
      <c r="H79" s="6"/>
      <c r="I79" s="6"/>
      <c r="J79" s="6"/>
      <c r="K79" s="6"/>
      <c r="L79" s="6"/>
      <c r="M79" s="6"/>
      <c r="N79" s="6"/>
      <c r="O79" s="6"/>
      <c r="P79" s="6"/>
      <c r="Q79" s="7"/>
      <c r="R79" s="7"/>
      <c r="S79" s="7"/>
      <c r="T79" s="7"/>
      <c r="U79" s="7"/>
      <c r="V79" s="7"/>
      <c r="W79" s="6"/>
      <c r="X79" s="6"/>
      <c r="Y79" s="6"/>
      <c r="Z79" s="6"/>
      <c r="AA79" s="6"/>
      <c r="AB79" s="6"/>
      <c r="AC79" s="6"/>
      <c r="AD79" s="6"/>
      <c r="AE79" s="6"/>
      <c r="AF79" s="6"/>
      <c r="AG79" s="6"/>
      <c r="AH79" s="6"/>
      <c r="AI79" s="6"/>
      <c r="AJ79" s="6"/>
      <c r="AK79" s="6"/>
      <c r="AL79" s="6"/>
      <c r="AM79" s="6"/>
      <c r="AN79" s="6"/>
      <c r="AO79" s="6"/>
      <c r="AP79" s="6"/>
      <c r="AQ79" s="6"/>
      <c r="AR79" s="6"/>
      <c r="AS79" s="6"/>
      <c r="AT79" s="6"/>
      <c r="AU79" s="6"/>
      <c r="AV79" s="6"/>
      <c r="AW79" s="6"/>
      <c r="AX79" s="6"/>
      <c r="AY79" s="6"/>
      <c r="AZ79" s="6"/>
    </row>
    <row r="80" spans="1:52" x14ac:dyDescent="0.25">
      <c r="A80" s="6"/>
      <c r="B80" s="6"/>
      <c r="C80" s="6"/>
      <c r="D80" s="6"/>
      <c r="E80" s="6"/>
      <c r="F80" s="6"/>
      <c r="G80" s="6"/>
      <c r="H80" s="6"/>
      <c r="I80" s="6"/>
      <c r="J80" s="6"/>
      <c r="K80" s="6"/>
      <c r="L80" s="6"/>
      <c r="M80" s="6"/>
      <c r="N80" s="6"/>
      <c r="O80" s="6"/>
      <c r="P80" s="6"/>
      <c r="Q80" s="7"/>
      <c r="R80" s="7"/>
      <c r="S80" s="7"/>
      <c r="T80" s="7"/>
      <c r="U80" s="7"/>
      <c r="V80" s="7"/>
      <c r="W80" s="6"/>
      <c r="X80" s="6"/>
      <c r="Y80" s="6"/>
      <c r="Z80" s="6"/>
      <c r="AA80" s="6"/>
      <c r="AB80" s="6"/>
      <c r="AC80" s="6"/>
      <c r="AD80" s="6"/>
      <c r="AE80" s="6"/>
      <c r="AF80" s="6"/>
      <c r="AG80" s="6"/>
      <c r="AH80" s="6"/>
      <c r="AI80" s="6"/>
      <c r="AJ80" s="6"/>
      <c r="AK80" s="6"/>
      <c r="AL80" s="6"/>
      <c r="AM80" s="6"/>
      <c r="AN80" s="6"/>
      <c r="AO80" s="6"/>
      <c r="AP80" s="6"/>
      <c r="AQ80" s="6"/>
      <c r="AR80" s="6"/>
      <c r="AS80" s="6"/>
      <c r="AT80" s="6"/>
      <c r="AU80" s="6"/>
      <c r="AV80" s="6"/>
      <c r="AW80" s="6"/>
      <c r="AX80" s="6"/>
      <c r="AY80" s="6"/>
      <c r="AZ80" s="6"/>
    </row>
    <row r="81" spans="1:52" x14ac:dyDescent="0.25">
      <c r="A81" s="6"/>
      <c r="B81" s="6"/>
      <c r="C81" s="6"/>
      <c r="D81" s="6"/>
      <c r="E81" s="6"/>
      <c r="F81" s="6"/>
      <c r="G81" s="6"/>
      <c r="H81" s="6"/>
      <c r="I81" s="6"/>
      <c r="J81" s="6"/>
      <c r="K81" s="6"/>
      <c r="L81" s="6"/>
      <c r="M81" s="6"/>
      <c r="N81" s="6"/>
      <c r="O81" s="6"/>
      <c r="P81" s="6"/>
      <c r="Q81" s="7"/>
      <c r="R81" s="7"/>
      <c r="S81" s="7"/>
      <c r="T81" s="7"/>
      <c r="U81" s="7"/>
      <c r="V81" s="7"/>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row>
    <row r="82" spans="1:52" x14ac:dyDescent="0.25">
      <c r="A82" s="6"/>
      <c r="B82" s="6"/>
      <c r="C82" s="6"/>
      <c r="D82" s="6"/>
      <c r="E82" s="6"/>
      <c r="F82" s="6"/>
      <c r="G82" s="6"/>
      <c r="H82" s="6"/>
      <c r="I82" s="6"/>
      <c r="J82" s="6"/>
      <c r="K82" s="6"/>
      <c r="L82" s="6"/>
      <c r="M82" s="6"/>
      <c r="N82" s="6"/>
      <c r="O82" s="6"/>
      <c r="P82" s="6"/>
      <c r="Q82" s="7"/>
      <c r="R82" s="7"/>
      <c r="S82" s="7"/>
      <c r="T82" s="7"/>
      <c r="U82" s="7"/>
      <c r="V82" s="7"/>
      <c r="W82" s="6"/>
      <c r="X82" s="6"/>
      <c r="Y82" s="6"/>
      <c r="Z82" s="6"/>
      <c r="AA82" s="6"/>
      <c r="AB82" s="6"/>
      <c r="AC82" s="6"/>
      <c r="AD82" s="6"/>
      <c r="AE82" s="6"/>
      <c r="AF82" s="6"/>
      <c r="AG82" s="6"/>
      <c r="AH82" s="6"/>
      <c r="AI82" s="6"/>
      <c r="AJ82" s="6"/>
      <c r="AK82" s="6"/>
      <c r="AL82" s="6"/>
      <c r="AM82" s="6"/>
      <c r="AN82" s="6"/>
      <c r="AO82" s="6"/>
      <c r="AP82" s="6"/>
      <c r="AQ82" s="6"/>
      <c r="AR82" s="6"/>
      <c r="AS82" s="6"/>
      <c r="AT82" s="6"/>
      <c r="AU82" s="6"/>
      <c r="AV82" s="6"/>
      <c r="AW82" s="6"/>
      <c r="AX82" s="6"/>
      <c r="AY82" s="6"/>
      <c r="AZ82" s="6"/>
    </row>
    <row r="83" spans="1:52" x14ac:dyDescent="0.25">
      <c r="A83" s="6"/>
      <c r="B83" s="6"/>
      <c r="C83" s="6"/>
      <c r="D83" s="6"/>
      <c r="E83" s="6"/>
      <c r="F83" s="6"/>
      <c r="G83" s="6"/>
      <c r="H83" s="6"/>
      <c r="I83" s="6"/>
      <c r="J83" s="6"/>
      <c r="K83" s="6"/>
      <c r="L83" s="6"/>
      <c r="M83" s="6"/>
      <c r="N83" s="6"/>
      <c r="O83" s="6"/>
      <c r="P83" s="6"/>
      <c r="Q83" s="7"/>
      <c r="R83" s="7"/>
      <c r="S83" s="7"/>
      <c r="T83" s="7"/>
      <c r="U83" s="7"/>
      <c r="V83" s="7"/>
      <c r="W83" s="6"/>
      <c r="X83" s="6"/>
      <c r="Y83" s="6"/>
      <c r="Z83" s="6"/>
      <c r="AA83" s="6"/>
      <c r="AB83" s="6"/>
      <c r="AC83" s="6"/>
      <c r="AD83" s="6"/>
      <c r="AE83" s="6"/>
      <c r="AF83" s="6"/>
      <c r="AG83" s="6"/>
      <c r="AH83" s="6"/>
      <c r="AI83" s="6"/>
      <c r="AJ83" s="6"/>
      <c r="AK83" s="6"/>
      <c r="AL83" s="6"/>
      <c r="AM83" s="6"/>
      <c r="AN83" s="6"/>
      <c r="AO83" s="6"/>
      <c r="AP83" s="6"/>
      <c r="AQ83" s="6"/>
      <c r="AR83" s="6"/>
      <c r="AS83" s="6"/>
      <c r="AT83" s="6"/>
      <c r="AU83" s="6"/>
      <c r="AV83" s="6"/>
      <c r="AW83" s="6"/>
      <c r="AX83" s="6"/>
      <c r="AY83" s="6"/>
      <c r="AZ83" s="6"/>
    </row>
    <row r="84" spans="1:52" x14ac:dyDescent="0.25">
      <c r="A84" s="6"/>
      <c r="B84" s="6"/>
      <c r="C84" s="6"/>
      <c r="D84" s="6"/>
      <c r="E84" s="6"/>
      <c r="F84" s="6"/>
      <c r="G84" s="6"/>
      <c r="H84" s="6"/>
      <c r="I84" s="6"/>
      <c r="J84" s="6"/>
      <c r="K84" s="6"/>
      <c r="L84" s="6"/>
      <c r="M84" s="6"/>
      <c r="N84" s="6"/>
      <c r="O84" s="6"/>
      <c r="P84" s="6"/>
      <c r="Q84" s="7"/>
      <c r="R84" s="7"/>
      <c r="S84" s="7"/>
      <c r="T84" s="7"/>
      <c r="U84" s="7"/>
      <c r="V84" s="7"/>
      <c r="W84" s="6"/>
      <c r="X84" s="6"/>
      <c r="Y84" s="6"/>
      <c r="Z84" s="6"/>
      <c r="AA84" s="6"/>
      <c r="AB84" s="6"/>
      <c r="AC84" s="6"/>
      <c r="AD84" s="6"/>
      <c r="AE84" s="6"/>
      <c r="AF84" s="6"/>
      <c r="AG84" s="6"/>
      <c r="AH84" s="6"/>
      <c r="AI84" s="6"/>
      <c r="AJ84" s="6"/>
      <c r="AK84" s="6"/>
      <c r="AL84" s="6"/>
      <c r="AM84" s="6"/>
      <c r="AN84" s="6"/>
      <c r="AO84" s="6"/>
      <c r="AP84" s="6"/>
      <c r="AQ84" s="6"/>
      <c r="AR84" s="6"/>
      <c r="AS84" s="6"/>
      <c r="AT84" s="6"/>
      <c r="AU84" s="6"/>
      <c r="AV84" s="6"/>
      <c r="AW84" s="6"/>
      <c r="AX84" s="6"/>
      <c r="AY84" s="6"/>
      <c r="AZ84" s="6"/>
    </row>
    <row r="85" spans="1:52" x14ac:dyDescent="0.25">
      <c r="A85" s="6"/>
      <c r="B85" s="6"/>
      <c r="C85" s="6"/>
      <c r="D85" s="6"/>
      <c r="E85" s="6"/>
      <c r="F85" s="6"/>
      <c r="G85" s="6"/>
      <c r="H85" s="6"/>
      <c r="I85" s="6"/>
      <c r="J85" s="6"/>
      <c r="K85" s="6"/>
      <c r="L85" s="6"/>
      <c r="M85" s="6"/>
      <c r="N85" s="6"/>
      <c r="O85" s="6"/>
      <c r="P85" s="6"/>
      <c r="Q85" s="7"/>
      <c r="R85" s="7"/>
      <c r="S85" s="7"/>
      <c r="T85" s="7"/>
      <c r="U85" s="7"/>
      <c r="V85" s="7"/>
      <c r="W85" s="6"/>
      <c r="X85" s="6"/>
      <c r="Y85" s="6"/>
      <c r="Z85" s="6"/>
      <c r="AA85" s="6"/>
      <c r="AB85" s="6"/>
      <c r="AC85" s="6"/>
      <c r="AD85" s="6"/>
      <c r="AE85" s="6"/>
      <c r="AF85" s="6"/>
      <c r="AG85" s="6"/>
      <c r="AH85" s="6"/>
      <c r="AI85" s="6"/>
      <c r="AJ85" s="6"/>
      <c r="AK85" s="6"/>
      <c r="AL85" s="6"/>
      <c r="AM85" s="6"/>
      <c r="AN85" s="6"/>
      <c r="AO85" s="6"/>
      <c r="AP85" s="6"/>
      <c r="AQ85" s="6"/>
      <c r="AR85" s="6"/>
      <c r="AS85" s="6"/>
      <c r="AT85" s="6"/>
      <c r="AU85" s="6"/>
      <c r="AV85" s="6"/>
      <c r="AW85" s="6"/>
      <c r="AX85" s="6"/>
      <c r="AY85" s="6"/>
      <c r="AZ85" s="6"/>
    </row>
    <row r="86" spans="1:52" x14ac:dyDescent="0.25">
      <c r="A86" s="6"/>
      <c r="B86" s="6"/>
      <c r="C86" s="6"/>
      <c r="D86" s="6"/>
      <c r="E86" s="6"/>
      <c r="F86" s="6"/>
      <c r="G86" s="6"/>
      <c r="H86" s="6"/>
      <c r="I86" s="6"/>
      <c r="J86" s="6"/>
      <c r="K86" s="6"/>
      <c r="L86" s="6"/>
      <c r="M86" s="6"/>
      <c r="N86" s="6"/>
      <c r="O86" s="6"/>
      <c r="P86" s="6"/>
      <c r="Q86" s="7"/>
      <c r="R86" s="7"/>
      <c r="S86" s="7"/>
      <c r="T86" s="7"/>
      <c r="U86" s="7"/>
      <c r="V86" s="7"/>
      <c r="W86" s="6"/>
      <c r="X86" s="6"/>
      <c r="Y86" s="6"/>
      <c r="Z86" s="6"/>
      <c r="AA86" s="6"/>
      <c r="AB86" s="6"/>
      <c r="AC86" s="6"/>
      <c r="AD86" s="6"/>
      <c r="AE86" s="6"/>
      <c r="AF86" s="6"/>
      <c r="AG86" s="6"/>
      <c r="AH86" s="6"/>
      <c r="AI86" s="6"/>
      <c r="AJ86" s="6"/>
      <c r="AK86" s="6"/>
      <c r="AL86" s="6"/>
      <c r="AM86" s="6"/>
      <c r="AN86" s="6"/>
      <c r="AO86" s="6"/>
      <c r="AP86" s="6"/>
      <c r="AQ86" s="6"/>
      <c r="AR86" s="6"/>
      <c r="AS86" s="6"/>
      <c r="AT86" s="6"/>
      <c r="AU86" s="6"/>
      <c r="AV86" s="6"/>
      <c r="AW86" s="6"/>
      <c r="AX86" s="6"/>
      <c r="AY86" s="6"/>
      <c r="AZ86" s="6"/>
    </row>
    <row r="87" spans="1:52" x14ac:dyDescent="0.25">
      <c r="A87" s="6"/>
      <c r="B87" s="6"/>
      <c r="C87" s="6"/>
      <c r="D87" s="6"/>
      <c r="E87" s="6"/>
      <c r="F87" s="6"/>
      <c r="G87" s="6"/>
      <c r="H87" s="6"/>
      <c r="I87" s="6"/>
      <c r="J87" s="6"/>
      <c r="K87" s="6"/>
      <c r="L87" s="6"/>
      <c r="M87" s="6"/>
      <c r="N87" s="6"/>
      <c r="O87" s="6"/>
      <c r="P87" s="6"/>
      <c r="Q87" s="7"/>
      <c r="R87" s="7"/>
      <c r="S87" s="7"/>
      <c r="T87" s="7"/>
      <c r="U87" s="7"/>
      <c r="V87" s="7"/>
      <c r="W87" s="6"/>
      <c r="X87" s="6"/>
      <c r="Y87" s="6"/>
      <c r="Z87" s="6"/>
      <c r="AA87" s="6"/>
      <c r="AB87" s="6"/>
      <c r="AC87" s="6"/>
      <c r="AD87" s="6"/>
      <c r="AE87" s="6"/>
      <c r="AF87" s="6"/>
      <c r="AG87" s="6"/>
      <c r="AH87" s="6"/>
      <c r="AI87" s="6"/>
      <c r="AJ87" s="6"/>
      <c r="AK87" s="6"/>
      <c r="AL87" s="6"/>
      <c r="AM87" s="6"/>
      <c r="AN87" s="6"/>
      <c r="AO87" s="6"/>
      <c r="AP87" s="6"/>
      <c r="AQ87" s="6"/>
      <c r="AR87" s="6"/>
      <c r="AS87" s="6"/>
      <c r="AT87" s="6"/>
      <c r="AU87" s="6"/>
      <c r="AV87" s="6"/>
      <c r="AW87" s="6"/>
      <c r="AX87" s="6"/>
      <c r="AY87" s="6"/>
      <c r="AZ87" s="6"/>
    </row>
    <row r="88" spans="1:52" x14ac:dyDescent="0.25">
      <c r="A88" s="6"/>
      <c r="B88" s="6"/>
      <c r="C88" s="6"/>
      <c r="D88" s="6"/>
      <c r="E88" s="6"/>
      <c r="F88" s="6"/>
      <c r="G88" s="6"/>
      <c r="H88" s="6"/>
      <c r="I88" s="6"/>
      <c r="J88" s="6"/>
      <c r="K88" s="6"/>
      <c r="L88" s="6"/>
      <c r="M88" s="6"/>
      <c r="N88" s="6"/>
      <c r="O88" s="6"/>
      <c r="P88" s="6"/>
      <c r="Q88" s="7"/>
      <c r="R88" s="7"/>
      <c r="S88" s="7"/>
      <c r="T88" s="7"/>
      <c r="U88" s="7"/>
      <c r="V88" s="7"/>
      <c r="W88" s="6"/>
      <c r="X88" s="6"/>
      <c r="Y88" s="6"/>
      <c r="Z88" s="6"/>
      <c r="AA88" s="6"/>
      <c r="AB88" s="6"/>
      <c r="AC88" s="6"/>
      <c r="AD88" s="6"/>
      <c r="AE88" s="6"/>
      <c r="AF88" s="6"/>
      <c r="AG88" s="6"/>
      <c r="AH88" s="6"/>
      <c r="AI88" s="6"/>
      <c r="AJ88" s="6"/>
      <c r="AK88" s="6"/>
      <c r="AL88" s="6"/>
      <c r="AM88" s="6"/>
      <c r="AN88" s="6"/>
      <c r="AO88" s="6"/>
      <c r="AP88" s="6"/>
      <c r="AQ88" s="6"/>
      <c r="AR88" s="6"/>
      <c r="AS88" s="6"/>
      <c r="AT88" s="6"/>
      <c r="AU88" s="6"/>
      <c r="AV88" s="6"/>
      <c r="AW88" s="6"/>
      <c r="AX88" s="6"/>
      <c r="AY88" s="6"/>
      <c r="AZ88" s="6"/>
    </row>
    <row r="89" spans="1:52" x14ac:dyDescent="0.25">
      <c r="A89" s="6"/>
      <c r="B89" s="6"/>
      <c r="C89" s="6"/>
      <c r="D89" s="6"/>
      <c r="E89" s="6"/>
      <c r="F89" s="6"/>
      <c r="G89" s="6"/>
      <c r="H89" s="6"/>
      <c r="I89" s="6"/>
      <c r="J89" s="6"/>
      <c r="K89" s="6"/>
      <c r="L89" s="6"/>
      <c r="M89" s="6"/>
      <c r="N89" s="6"/>
      <c r="O89" s="6"/>
      <c r="P89" s="6"/>
      <c r="Q89" s="7"/>
      <c r="R89" s="7"/>
      <c r="S89" s="7"/>
      <c r="T89" s="7"/>
      <c r="U89" s="7"/>
      <c r="V89" s="7"/>
      <c r="W89" s="6"/>
      <c r="X89" s="6"/>
      <c r="Y89" s="6"/>
      <c r="Z89" s="6"/>
      <c r="AA89" s="6"/>
      <c r="AB89" s="6"/>
      <c r="AC89" s="6"/>
      <c r="AD89" s="6"/>
      <c r="AE89" s="6"/>
      <c r="AF89" s="6"/>
      <c r="AG89" s="6"/>
      <c r="AH89" s="6"/>
      <c r="AI89" s="6"/>
      <c r="AJ89" s="6"/>
      <c r="AK89" s="6"/>
      <c r="AL89" s="6"/>
      <c r="AM89" s="6"/>
      <c r="AN89" s="6"/>
      <c r="AO89" s="6"/>
      <c r="AP89" s="6"/>
      <c r="AQ89" s="6"/>
      <c r="AR89" s="6"/>
      <c r="AS89" s="6"/>
      <c r="AT89" s="6"/>
      <c r="AU89" s="6"/>
      <c r="AV89" s="6"/>
      <c r="AW89" s="6"/>
      <c r="AX89" s="6"/>
      <c r="AY89" s="6"/>
      <c r="AZ89" s="6"/>
    </row>
    <row r="90" spans="1:52" x14ac:dyDescent="0.25">
      <c r="A90" s="6"/>
      <c r="B90" s="6"/>
      <c r="C90" s="6"/>
      <c r="D90" s="6"/>
      <c r="E90" s="6"/>
      <c r="F90" s="6"/>
      <c r="G90" s="6"/>
      <c r="H90" s="6"/>
      <c r="I90" s="6"/>
      <c r="J90" s="6"/>
      <c r="K90" s="6"/>
      <c r="L90" s="6"/>
      <c r="M90" s="6"/>
      <c r="N90" s="6"/>
      <c r="O90" s="6"/>
      <c r="P90" s="6"/>
      <c r="Q90" s="7"/>
      <c r="R90" s="7"/>
      <c r="S90" s="7"/>
      <c r="T90" s="7"/>
      <c r="U90" s="7"/>
      <c r="V90" s="7"/>
      <c r="W90" s="6"/>
      <c r="X90" s="6"/>
      <c r="Y90" s="6"/>
      <c r="Z90" s="6"/>
      <c r="AA90" s="6"/>
      <c r="AB90" s="6"/>
      <c r="AC90" s="6"/>
      <c r="AD90" s="6"/>
      <c r="AE90" s="6"/>
      <c r="AF90" s="6"/>
      <c r="AG90" s="6"/>
      <c r="AH90" s="6"/>
      <c r="AI90" s="6"/>
      <c r="AJ90" s="6"/>
      <c r="AK90" s="6"/>
      <c r="AL90" s="6"/>
      <c r="AM90" s="6"/>
      <c r="AN90" s="6"/>
      <c r="AO90" s="6"/>
      <c r="AP90" s="6"/>
      <c r="AQ90" s="6"/>
      <c r="AR90" s="6"/>
      <c r="AS90" s="6"/>
      <c r="AT90" s="6"/>
      <c r="AU90" s="6"/>
      <c r="AV90" s="6"/>
      <c r="AW90" s="6"/>
      <c r="AX90" s="6"/>
      <c r="AY90" s="6"/>
      <c r="AZ90" s="6"/>
    </row>
    <row r="91" spans="1:52" x14ac:dyDescent="0.25">
      <c r="A91" s="6"/>
      <c r="B91" s="6"/>
      <c r="C91" s="6"/>
      <c r="D91" s="6"/>
      <c r="E91" s="6"/>
      <c r="F91" s="6"/>
      <c r="G91" s="6"/>
      <c r="H91" s="6"/>
      <c r="I91" s="6"/>
      <c r="J91" s="6"/>
      <c r="K91" s="6"/>
      <c r="L91" s="6"/>
      <c r="M91" s="6"/>
      <c r="N91" s="6"/>
      <c r="O91" s="6"/>
      <c r="P91" s="6"/>
      <c r="Q91" s="7"/>
      <c r="R91" s="7"/>
      <c r="S91" s="7"/>
      <c r="T91" s="7"/>
      <c r="U91" s="7"/>
      <c r="V91" s="7"/>
      <c r="W91" s="6"/>
      <c r="X91" s="6"/>
      <c r="Y91" s="6"/>
      <c r="Z91" s="6"/>
      <c r="AA91" s="6"/>
      <c r="AB91" s="6"/>
      <c r="AC91" s="6"/>
      <c r="AD91" s="6"/>
      <c r="AE91" s="6"/>
      <c r="AF91" s="6"/>
      <c r="AG91" s="6"/>
      <c r="AH91" s="6"/>
      <c r="AI91" s="6"/>
      <c r="AJ91" s="6"/>
      <c r="AK91" s="6"/>
      <c r="AL91" s="6"/>
      <c r="AM91" s="6"/>
      <c r="AN91" s="6"/>
      <c r="AO91" s="6"/>
      <c r="AP91" s="6"/>
      <c r="AQ91" s="6"/>
      <c r="AR91" s="6"/>
      <c r="AS91" s="6"/>
      <c r="AT91" s="6"/>
      <c r="AU91" s="6"/>
      <c r="AV91" s="6"/>
      <c r="AW91" s="6"/>
      <c r="AX91" s="6"/>
      <c r="AY91" s="6"/>
      <c r="AZ91" s="6"/>
    </row>
    <row r="92" spans="1:52" x14ac:dyDescent="0.25">
      <c r="A92" s="6"/>
      <c r="B92" s="6"/>
      <c r="C92" s="6"/>
      <c r="D92" s="6"/>
      <c r="E92" s="6"/>
      <c r="F92" s="6"/>
      <c r="G92" s="6"/>
      <c r="H92" s="6"/>
      <c r="I92" s="6"/>
      <c r="J92" s="6"/>
      <c r="K92" s="6"/>
      <c r="L92" s="6"/>
      <c r="M92" s="6"/>
      <c r="N92" s="6"/>
      <c r="O92" s="6"/>
      <c r="P92" s="6"/>
      <c r="Q92" s="7"/>
      <c r="R92" s="7"/>
      <c r="S92" s="7"/>
      <c r="T92" s="7"/>
      <c r="U92" s="7"/>
      <c r="V92" s="7"/>
      <c r="W92" s="6"/>
      <c r="X92" s="6"/>
      <c r="Y92" s="6"/>
      <c r="Z92" s="6"/>
      <c r="AA92" s="6"/>
      <c r="AB92" s="6"/>
      <c r="AC92" s="6"/>
      <c r="AD92" s="6"/>
      <c r="AE92" s="6"/>
      <c r="AF92" s="6"/>
      <c r="AG92" s="6"/>
      <c r="AH92" s="6"/>
      <c r="AI92" s="6"/>
      <c r="AJ92" s="6"/>
      <c r="AK92" s="6"/>
      <c r="AL92" s="6"/>
      <c r="AM92" s="6"/>
      <c r="AN92" s="6"/>
      <c r="AO92" s="6"/>
      <c r="AP92" s="6"/>
      <c r="AQ92" s="6"/>
      <c r="AR92" s="6"/>
      <c r="AS92" s="6"/>
      <c r="AT92" s="6"/>
      <c r="AU92" s="6"/>
      <c r="AV92" s="6"/>
      <c r="AW92" s="6"/>
      <c r="AX92" s="6"/>
      <c r="AY92" s="6"/>
      <c r="AZ92" s="6"/>
    </row>
    <row r="93" spans="1:52" x14ac:dyDescent="0.25">
      <c r="A93" s="6"/>
      <c r="B93" s="6"/>
      <c r="C93" s="6"/>
      <c r="D93" s="6"/>
      <c r="E93" s="6"/>
      <c r="F93" s="6"/>
      <c r="G93" s="6"/>
      <c r="H93" s="6"/>
      <c r="I93" s="6"/>
      <c r="J93" s="6"/>
      <c r="K93" s="6"/>
      <c r="L93" s="6"/>
      <c r="M93" s="6"/>
      <c r="N93" s="6"/>
      <c r="O93" s="6"/>
      <c r="P93" s="6"/>
      <c r="Q93" s="7"/>
      <c r="R93" s="7"/>
      <c r="S93" s="7"/>
      <c r="T93" s="7"/>
      <c r="U93" s="7"/>
      <c r="V93" s="7"/>
      <c r="W93" s="6"/>
      <c r="X93" s="6"/>
      <c r="Y93" s="6"/>
      <c r="Z93" s="6"/>
      <c r="AA93" s="6"/>
      <c r="AB93" s="6"/>
      <c r="AC93" s="6"/>
      <c r="AD93" s="6"/>
      <c r="AE93" s="6"/>
      <c r="AF93" s="6"/>
      <c r="AG93" s="6"/>
      <c r="AH93" s="6"/>
      <c r="AI93" s="6"/>
      <c r="AJ93" s="6"/>
      <c r="AK93" s="6"/>
      <c r="AL93" s="6"/>
      <c r="AM93" s="6"/>
      <c r="AN93" s="6"/>
      <c r="AO93" s="6"/>
      <c r="AP93" s="6"/>
      <c r="AQ93" s="6"/>
      <c r="AR93" s="6"/>
      <c r="AS93" s="6"/>
      <c r="AT93" s="6"/>
      <c r="AU93" s="6"/>
      <c r="AV93" s="6"/>
      <c r="AW93" s="6"/>
      <c r="AX93" s="6"/>
      <c r="AY93" s="6"/>
      <c r="AZ93" s="6"/>
    </row>
    <row r="94" spans="1:52" x14ac:dyDescent="0.25">
      <c r="A94" s="6"/>
      <c r="B94" s="6"/>
      <c r="C94" s="6"/>
      <c r="D94" s="6"/>
      <c r="E94" s="6"/>
      <c r="F94" s="6"/>
      <c r="G94" s="6"/>
      <c r="H94" s="6"/>
      <c r="I94" s="6"/>
      <c r="J94" s="6"/>
      <c r="K94" s="6"/>
      <c r="L94" s="6"/>
      <c r="M94" s="6"/>
      <c r="N94" s="6"/>
      <c r="O94" s="6"/>
      <c r="P94" s="6"/>
      <c r="Q94" s="7"/>
      <c r="R94" s="7"/>
      <c r="S94" s="7"/>
      <c r="T94" s="7"/>
      <c r="U94" s="7"/>
      <c r="V94" s="7"/>
      <c r="W94" s="6"/>
      <c r="X94" s="6"/>
      <c r="Y94" s="6"/>
      <c r="Z94" s="6"/>
      <c r="AA94" s="6"/>
      <c r="AB94" s="6"/>
      <c r="AC94" s="6"/>
      <c r="AD94" s="6"/>
      <c r="AE94" s="6"/>
      <c r="AF94" s="6"/>
      <c r="AG94" s="6"/>
      <c r="AH94" s="6"/>
      <c r="AI94" s="6"/>
      <c r="AJ94" s="6"/>
      <c r="AK94" s="6"/>
      <c r="AL94" s="6"/>
      <c r="AM94" s="6"/>
      <c r="AN94" s="6"/>
      <c r="AO94" s="6"/>
      <c r="AP94" s="6"/>
      <c r="AQ94" s="6"/>
      <c r="AR94" s="6"/>
      <c r="AS94" s="6"/>
      <c r="AT94" s="6"/>
      <c r="AU94" s="6"/>
      <c r="AV94" s="6"/>
      <c r="AW94" s="6"/>
      <c r="AX94" s="6"/>
      <c r="AY94" s="6"/>
      <c r="AZ94" s="6"/>
    </row>
    <row r="95" spans="1:52" x14ac:dyDescent="0.25">
      <c r="A95" s="6"/>
      <c r="B95" s="6"/>
      <c r="C95" s="6"/>
      <c r="D95" s="6"/>
      <c r="E95" s="6"/>
      <c r="F95" s="6"/>
      <c r="G95" s="6"/>
      <c r="H95" s="6"/>
      <c r="I95" s="6"/>
      <c r="J95" s="6"/>
      <c r="K95" s="6"/>
      <c r="L95" s="6"/>
      <c r="M95" s="6"/>
      <c r="N95" s="6"/>
      <c r="O95" s="6"/>
      <c r="P95" s="6"/>
      <c r="Q95" s="7"/>
      <c r="R95" s="7"/>
      <c r="S95" s="7"/>
      <c r="T95" s="7"/>
      <c r="U95" s="7"/>
      <c r="V95" s="7"/>
      <c r="W95" s="6"/>
      <c r="X95" s="6"/>
      <c r="Y95" s="6"/>
      <c r="Z95" s="6"/>
      <c r="AA95" s="6"/>
      <c r="AB95" s="6"/>
      <c r="AC95" s="6"/>
      <c r="AD95" s="6"/>
      <c r="AE95" s="6"/>
      <c r="AF95" s="6"/>
      <c r="AG95" s="6"/>
      <c r="AH95" s="6"/>
      <c r="AI95" s="6"/>
      <c r="AJ95" s="6"/>
      <c r="AK95" s="6"/>
      <c r="AL95" s="6"/>
      <c r="AM95" s="6"/>
      <c r="AN95" s="6"/>
      <c r="AO95" s="6"/>
      <c r="AP95" s="6"/>
      <c r="AQ95" s="6"/>
      <c r="AR95" s="6"/>
      <c r="AS95" s="6"/>
      <c r="AT95" s="6"/>
      <c r="AU95" s="6"/>
      <c r="AV95" s="6"/>
      <c r="AW95" s="6"/>
      <c r="AX95" s="6"/>
      <c r="AY95" s="6"/>
      <c r="AZ95" s="6"/>
    </row>
    <row r="96" spans="1:52" x14ac:dyDescent="0.25">
      <c r="A96" s="6"/>
      <c r="B96" s="6"/>
      <c r="C96" s="6"/>
      <c r="D96" s="6"/>
      <c r="E96" s="6"/>
      <c r="F96" s="6"/>
      <c r="G96" s="6"/>
      <c r="H96" s="6"/>
      <c r="I96" s="6"/>
      <c r="J96" s="6"/>
      <c r="K96" s="6"/>
      <c r="L96" s="6"/>
      <c r="M96" s="6"/>
      <c r="N96" s="6"/>
      <c r="O96" s="6"/>
      <c r="P96" s="6"/>
      <c r="Q96" s="7"/>
      <c r="R96" s="7"/>
      <c r="S96" s="7"/>
      <c r="T96" s="7"/>
      <c r="U96" s="7"/>
      <c r="V96" s="7"/>
      <c r="W96" s="6"/>
      <c r="X96" s="6"/>
      <c r="Y96" s="6"/>
      <c r="Z96" s="6"/>
      <c r="AA96" s="6"/>
      <c r="AB96" s="6"/>
      <c r="AC96" s="6"/>
      <c r="AD96" s="6"/>
      <c r="AE96" s="6"/>
      <c r="AF96" s="6"/>
      <c r="AG96" s="6"/>
      <c r="AH96" s="6"/>
      <c r="AI96" s="6"/>
      <c r="AJ96" s="6"/>
      <c r="AK96" s="6"/>
      <c r="AL96" s="6"/>
      <c r="AM96" s="6"/>
      <c r="AN96" s="6"/>
      <c r="AO96" s="6"/>
      <c r="AP96" s="6"/>
      <c r="AQ96" s="6"/>
      <c r="AR96" s="6"/>
      <c r="AS96" s="6"/>
      <c r="AT96" s="6"/>
      <c r="AU96" s="6"/>
      <c r="AV96" s="6"/>
      <c r="AW96" s="6"/>
      <c r="AX96" s="6"/>
      <c r="AY96" s="6"/>
      <c r="AZ96" s="6"/>
    </row>
    <row r="97" spans="1:52" x14ac:dyDescent="0.25">
      <c r="A97" s="6"/>
      <c r="B97" s="6"/>
      <c r="C97" s="6"/>
      <c r="D97" s="6"/>
      <c r="E97" s="6"/>
      <c r="F97" s="6"/>
      <c r="G97" s="6"/>
      <c r="H97" s="6"/>
      <c r="I97" s="6"/>
      <c r="J97" s="6"/>
      <c r="K97" s="6"/>
      <c r="L97" s="6"/>
      <c r="M97" s="6"/>
      <c r="N97" s="6"/>
      <c r="O97" s="6"/>
      <c r="P97" s="6"/>
      <c r="Q97" s="7"/>
      <c r="R97" s="7"/>
      <c r="S97" s="7"/>
      <c r="T97" s="7"/>
      <c r="U97" s="7"/>
      <c r="V97" s="7"/>
      <c r="W97" s="6"/>
      <c r="X97" s="6"/>
      <c r="Y97" s="6"/>
      <c r="Z97" s="6"/>
      <c r="AA97" s="6"/>
      <c r="AB97" s="6"/>
      <c r="AC97" s="6"/>
      <c r="AD97" s="6"/>
      <c r="AE97" s="6"/>
      <c r="AF97" s="6"/>
      <c r="AG97" s="6"/>
      <c r="AH97" s="6"/>
      <c r="AI97" s="6"/>
      <c r="AJ97" s="6"/>
      <c r="AK97" s="6"/>
      <c r="AL97" s="6"/>
      <c r="AM97" s="6"/>
      <c r="AN97" s="6"/>
      <c r="AO97" s="6"/>
      <c r="AP97" s="6"/>
      <c r="AQ97" s="6"/>
      <c r="AR97" s="6"/>
      <c r="AS97" s="6"/>
      <c r="AT97" s="6"/>
      <c r="AU97" s="6"/>
      <c r="AV97" s="6"/>
      <c r="AW97" s="6"/>
      <c r="AX97" s="6"/>
      <c r="AY97" s="6"/>
      <c r="AZ97" s="6"/>
    </row>
    <row r="98" spans="1:52" x14ac:dyDescent="0.25">
      <c r="A98" s="6"/>
      <c r="B98" s="6"/>
      <c r="C98" s="6"/>
      <c r="D98" s="6"/>
      <c r="E98" s="6"/>
      <c r="F98" s="6"/>
      <c r="G98" s="6"/>
      <c r="H98" s="6"/>
      <c r="I98" s="6"/>
      <c r="J98" s="6"/>
      <c r="K98" s="6"/>
      <c r="L98" s="6"/>
      <c r="M98" s="6"/>
      <c r="N98" s="6"/>
      <c r="O98" s="6"/>
      <c r="P98" s="6"/>
      <c r="Q98" s="7"/>
      <c r="R98" s="7"/>
      <c r="S98" s="7"/>
      <c r="T98" s="7"/>
      <c r="U98" s="7"/>
      <c r="V98" s="7"/>
      <c r="W98" s="6"/>
      <c r="X98" s="6"/>
      <c r="Y98" s="6"/>
      <c r="Z98" s="6"/>
      <c r="AA98" s="6"/>
      <c r="AB98" s="6"/>
      <c r="AC98" s="6"/>
      <c r="AD98" s="6"/>
      <c r="AE98" s="6"/>
      <c r="AF98" s="6"/>
      <c r="AG98" s="6"/>
      <c r="AH98" s="6"/>
      <c r="AI98" s="6"/>
      <c r="AJ98" s="6"/>
      <c r="AK98" s="6"/>
      <c r="AL98" s="6"/>
      <c r="AM98" s="6"/>
      <c r="AN98" s="6"/>
      <c r="AO98" s="6"/>
      <c r="AP98" s="6"/>
      <c r="AQ98" s="6"/>
      <c r="AR98" s="6"/>
      <c r="AS98" s="6"/>
      <c r="AT98" s="6"/>
      <c r="AU98" s="6"/>
      <c r="AV98" s="6"/>
      <c r="AW98" s="6"/>
      <c r="AX98" s="6"/>
      <c r="AY98" s="6"/>
      <c r="AZ98" s="6"/>
    </row>
    <row r="99" spans="1:52" x14ac:dyDescent="0.25">
      <c r="A99" s="6"/>
      <c r="B99" s="6"/>
      <c r="C99" s="6"/>
      <c r="D99" s="6"/>
      <c r="E99" s="6"/>
      <c r="F99" s="6"/>
      <c r="G99" s="6"/>
      <c r="H99" s="6"/>
      <c r="I99" s="6"/>
      <c r="J99" s="6"/>
      <c r="K99" s="6"/>
      <c r="L99" s="6"/>
      <c r="M99" s="6"/>
      <c r="N99" s="6"/>
      <c r="O99" s="6"/>
      <c r="P99" s="6"/>
      <c r="Q99" s="7"/>
      <c r="R99" s="7"/>
      <c r="S99" s="7"/>
      <c r="T99" s="7"/>
      <c r="U99" s="7"/>
      <c r="V99" s="7"/>
      <c r="W99" s="6"/>
      <c r="X99" s="6"/>
      <c r="Y99" s="6"/>
      <c r="Z99" s="6"/>
      <c r="AA99" s="6"/>
      <c r="AB99" s="6"/>
      <c r="AC99" s="6"/>
      <c r="AD99" s="6"/>
      <c r="AE99" s="6"/>
      <c r="AF99" s="6"/>
      <c r="AG99" s="6"/>
      <c r="AH99" s="6"/>
      <c r="AI99" s="6"/>
      <c r="AJ99" s="6"/>
      <c r="AK99" s="6"/>
      <c r="AL99" s="6"/>
      <c r="AM99" s="6"/>
      <c r="AN99" s="6"/>
      <c r="AO99" s="6"/>
      <c r="AP99" s="6"/>
      <c r="AQ99" s="6"/>
      <c r="AR99" s="6"/>
      <c r="AS99" s="6"/>
      <c r="AT99" s="6"/>
      <c r="AU99" s="6"/>
      <c r="AV99" s="6"/>
      <c r="AW99" s="6"/>
      <c r="AX99" s="6"/>
      <c r="AY99" s="6"/>
      <c r="AZ99" s="6"/>
    </row>
    <row r="100" spans="1:52" x14ac:dyDescent="0.25">
      <c r="A100" s="6"/>
      <c r="B100" s="6"/>
      <c r="C100" s="6"/>
      <c r="D100" s="6"/>
      <c r="E100" s="6"/>
      <c r="F100" s="6"/>
      <c r="G100" s="6"/>
      <c r="H100" s="6"/>
      <c r="I100" s="6"/>
      <c r="J100" s="6"/>
      <c r="K100" s="6"/>
      <c r="L100" s="6"/>
      <c r="M100" s="6"/>
      <c r="N100" s="6"/>
      <c r="O100" s="6"/>
      <c r="P100" s="6"/>
      <c r="Q100" s="7"/>
      <c r="R100" s="7"/>
      <c r="S100" s="7"/>
      <c r="T100" s="7"/>
      <c r="U100" s="7"/>
      <c r="V100" s="7"/>
      <c r="W100" s="6"/>
      <c r="X100" s="6"/>
      <c r="Y100" s="6"/>
      <c r="Z100" s="6"/>
      <c r="AA100" s="6"/>
      <c r="AB100" s="6"/>
      <c r="AC100" s="6"/>
      <c r="AD100" s="6"/>
      <c r="AE100" s="6"/>
      <c r="AF100" s="6"/>
      <c r="AG100" s="6"/>
      <c r="AH100" s="6"/>
      <c r="AI100" s="6"/>
      <c r="AJ100" s="6"/>
      <c r="AK100" s="6"/>
      <c r="AL100" s="6"/>
      <c r="AM100" s="6"/>
      <c r="AN100" s="6"/>
      <c r="AO100" s="6"/>
      <c r="AP100" s="6"/>
      <c r="AQ100" s="6"/>
      <c r="AR100" s="6"/>
      <c r="AS100" s="6"/>
      <c r="AT100" s="6"/>
      <c r="AU100" s="6"/>
      <c r="AV100" s="6"/>
      <c r="AW100" s="6"/>
      <c r="AX100" s="6"/>
      <c r="AY100" s="6"/>
      <c r="AZ100" s="6"/>
    </row>
    <row r="101" spans="1:52" x14ac:dyDescent="0.25">
      <c r="A101" s="6"/>
      <c r="B101" s="6"/>
      <c r="C101" s="6"/>
      <c r="D101" s="6"/>
      <c r="E101" s="6"/>
      <c r="F101" s="6"/>
      <c r="G101" s="6"/>
      <c r="H101" s="6"/>
      <c r="I101" s="6"/>
      <c r="J101" s="6"/>
      <c r="K101" s="6"/>
      <c r="L101" s="6"/>
      <c r="M101" s="6"/>
      <c r="N101" s="6"/>
      <c r="O101" s="6"/>
      <c r="P101" s="6"/>
      <c r="Q101" s="7"/>
      <c r="R101" s="7"/>
      <c r="S101" s="7"/>
      <c r="T101" s="7"/>
      <c r="U101" s="7"/>
      <c r="V101" s="7"/>
      <c r="W101" s="6"/>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row>
    <row r="102" spans="1:52" x14ac:dyDescent="0.25">
      <c r="A102" s="6"/>
      <c r="B102" s="6"/>
      <c r="C102" s="6"/>
      <c r="D102" s="6"/>
      <c r="E102" s="6"/>
      <c r="F102" s="6"/>
      <c r="G102" s="6"/>
      <c r="H102" s="6"/>
      <c r="I102" s="6"/>
      <c r="J102" s="6"/>
      <c r="K102" s="6"/>
      <c r="L102" s="6"/>
      <c r="M102" s="6"/>
      <c r="N102" s="6"/>
      <c r="O102" s="6"/>
      <c r="P102" s="6"/>
      <c r="Q102" s="7"/>
      <c r="R102" s="7"/>
      <c r="S102" s="7"/>
      <c r="T102" s="7"/>
      <c r="U102" s="7"/>
      <c r="V102" s="7"/>
      <c r="W102" s="6"/>
      <c r="X102" s="6"/>
      <c r="Y102" s="6"/>
      <c r="Z102" s="6"/>
      <c r="AA102" s="6"/>
      <c r="AB102" s="6"/>
      <c r="AC102" s="6"/>
      <c r="AD102" s="6"/>
      <c r="AE102" s="6"/>
      <c r="AF102" s="6"/>
      <c r="AG102" s="6"/>
      <c r="AH102" s="6"/>
      <c r="AI102" s="6"/>
      <c r="AJ102" s="6"/>
      <c r="AK102" s="6"/>
      <c r="AL102" s="6"/>
      <c r="AM102" s="6"/>
      <c r="AN102" s="6"/>
      <c r="AO102" s="6"/>
      <c r="AP102" s="6"/>
      <c r="AQ102" s="6"/>
      <c r="AR102" s="6"/>
      <c r="AS102" s="6"/>
      <c r="AT102" s="6"/>
      <c r="AU102" s="6"/>
      <c r="AV102" s="6"/>
      <c r="AW102" s="6"/>
      <c r="AX102" s="6"/>
      <c r="AY102" s="6"/>
      <c r="AZ102" s="6"/>
    </row>
    <row r="103" spans="1:52" x14ac:dyDescent="0.25">
      <c r="A103" s="6"/>
      <c r="B103" s="6"/>
      <c r="C103" s="6"/>
      <c r="D103" s="6"/>
      <c r="E103" s="6"/>
      <c r="F103" s="6"/>
      <c r="G103" s="6"/>
      <c r="H103" s="6"/>
      <c r="I103" s="6"/>
      <c r="J103" s="6"/>
      <c r="K103" s="6"/>
      <c r="L103" s="6"/>
      <c r="M103" s="6"/>
      <c r="N103" s="6"/>
      <c r="O103" s="6"/>
      <c r="P103" s="6"/>
      <c r="Q103" s="7"/>
      <c r="R103" s="7"/>
      <c r="S103" s="7"/>
      <c r="T103" s="7"/>
      <c r="U103" s="7"/>
      <c r="V103" s="7"/>
      <c r="W103" s="6"/>
      <c r="X103" s="6"/>
      <c r="Y103" s="6"/>
      <c r="Z103" s="6"/>
      <c r="AA103" s="6"/>
      <c r="AB103" s="6"/>
      <c r="AC103" s="6"/>
      <c r="AD103" s="6"/>
      <c r="AE103" s="6"/>
      <c r="AF103" s="6"/>
      <c r="AG103" s="6"/>
      <c r="AH103" s="6"/>
      <c r="AI103" s="6"/>
      <c r="AJ103" s="6"/>
      <c r="AK103" s="6"/>
      <c r="AL103" s="6"/>
      <c r="AM103" s="6"/>
      <c r="AN103" s="6"/>
      <c r="AO103" s="6"/>
      <c r="AP103" s="6"/>
      <c r="AQ103" s="6"/>
      <c r="AR103" s="6"/>
      <c r="AS103" s="6"/>
      <c r="AT103" s="6"/>
      <c r="AU103" s="6"/>
      <c r="AV103" s="6"/>
      <c r="AW103" s="6"/>
      <c r="AX103" s="6"/>
      <c r="AY103" s="6"/>
      <c r="AZ103" s="6"/>
    </row>
    <row r="104" spans="1:52" x14ac:dyDescent="0.25">
      <c r="A104" s="6"/>
      <c r="B104" s="6"/>
      <c r="C104" s="6"/>
      <c r="D104" s="6"/>
      <c r="E104" s="6"/>
      <c r="F104" s="6"/>
      <c r="G104" s="6"/>
      <c r="H104" s="6"/>
      <c r="I104" s="6"/>
      <c r="J104" s="6"/>
      <c r="K104" s="6"/>
      <c r="L104" s="6"/>
      <c r="M104" s="6"/>
      <c r="N104" s="6"/>
      <c r="O104" s="6"/>
      <c r="P104" s="6"/>
      <c r="Q104" s="7"/>
      <c r="R104" s="7"/>
      <c r="S104" s="7"/>
      <c r="T104" s="7"/>
      <c r="U104" s="7"/>
      <c r="V104" s="7"/>
      <c r="W104" s="6"/>
      <c r="X104" s="6"/>
      <c r="Y104" s="6"/>
      <c r="Z104" s="6"/>
      <c r="AA104" s="6"/>
      <c r="AB104" s="6"/>
      <c r="AC104" s="6"/>
      <c r="AD104" s="6"/>
      <c r="AE104" s="6"/>
      <c r="AF104" s="6"/>
      <c r="AG104" s="6"/>
      <c r="AH104" s="6"/>
      <c r="AI104" s="6"/>
      <c r="AJ104" s="6"/>
      <c r="AK104" s="6"/>
      <c r="AL104" s="6"/>
      <c r="AM104" s="6"/>
      <c r="AN104" s="6"/>
      <c r="AO104" s="6"/>
      <c r="AP104" s="6"/>
      <c r="AQ104" s="6"/>
      <c r="AR104" s="6"/>
      <c r="AS104" s="6"/>
      <c r="AT104" s="6"/>
      <c r="AU104" s="6"/>
      <c r="AV104" s="6"/>
      <c r="AW104" s="6"/>
      <c r="AX104" s="6"/>
      <c r="AY104" s="6"/>
      <c r="AZ104" s="6"/>
    </row>
    <row r="105" spans="1:52" x14ac:dyDescent="0.25">
      <c r="A105" s="6"/>
      <c r="B105" s="6"/>
      <c r="C105" s="6"/>
      <c r="D105" s="6"/>
      <c r="E105" s="6"/>
      <c r="F105" s="6"/>
      <c r="G105" s="6"/>
      <c r="H105" s="6"/>
      <c r="I105" s="6"/>
      <c r="J105" s="6"/>
      <c r="K105" s="6"/>
      <c r="L105" s="6"/>
      <c r="M105" s="6"/>
      <c r="N105" s="6"/>
      <c r="O105" s="6"/>
      <c r="P105" s="6"/>
      <c r="Q105" s="7"/>
      <c r="R105" s="7"/>
      <c r="S105" s="7"/>
      <c r="T105" s="7"/>
      <c r="U105" s="7"/>
      <c r="V105" s="7"/>
      <c r="W105" s="6"/>
      <c r="X105" s="6"/>
      <c r="Y105" s="6"/>
      <c r="Z105" s="6"/>
      <c r="AA105" s="6"/>
      <c r="AB105" s="6"/>
      <c r="AC105" s="6"/>
      <c r="AD105" s="6"/>
      <c r="AE105" s="6"/>
      <c r="AF105" s="6"/>
      <c r="AG105" s="6"/>
      <c r="AH105" s="6"/>
      <c r="AI105" s="6"/>
      <c r="AJ105" s="6"/>
      <c r="AK105" s="6"/>
      <c r="AL105" s="6"/>
      <c r="AM105" s="6"/>
      <c r="AN105" s="6"/>
      <c r="AO105" s="6"/>
      <c r="AP105" s="6"/>
      <c r="AQ105" s="6"/>
      <c r="AR105" s="6"/>
      <c r="AS105" s="6"/>
      <c r="AT105" s="6"/>
      <c r="AU105" s="6"/>
      <c r="AV105" s="6"/>
      <c r="AW105" s="6"/>
      <c r="AX105" s="6"/>
      <c r="AY105" s="6"/>
      <c r="AZ105" s="6"/>
    </row>
    <row r="106" spans="1:52" x14ac:dyDescent="0.25">
      <c r="A106" s="6"/>
      <c r="B106" s="6"/>
      <c r="C106" s="6"/>
      <c r="D106" s="6"/>
      <c r="E106" s="6"/>
      <c r="F106" s="6"/>
      <c r="G106" s="6"/>
      <c r="H106" s="6"/>
      <c r="I106" s="6"/>
      <c r="J106" s="6"/>
      <c r="K106" s="6"/>
      <c r="L106" s="6"/>
      <c r="M106" s="6"/>
      <c r="N106" s="6"/>
      <c r="O106" s="6"/>
      <c r="P106" s="6"/>
      <c r="Q106" s="7"/>
      <c r="R106" s="7"/>
      <c r="S106" s="7"/>
      <c r="T106" s="7"/>
      <c r="U106" s="7"/>
      <c r="V106" s="7"/>
      <c r="W106" s="6"/>
      <c r="X106" s="6"/>
      <c r="Y106" s="6"/>
      <c r="Z106" s="6"/>
      <c r="AA106" s="6"/>
      <c r="AB106" s="6"/>
      <c r="AC106" s="6"/>
      <c r="AD106" s="6"/>
      <c r="AE106" s="6"/>
      <c r="AF106" s="6"/>
      <c r="AG106" s="6"/>
      <c r="AH106" s="6"/>
      <c r="AI106" s="6"/>
      <c r="AJ106" s="6"/>
      <c r="AK106" s="6"/>
      <c r="AL106" s="6"/>
      <c r="AM106" s="6"/>
      <c r="AN106" s="6"/>
      <c r="AO106" s="6"/>
      <c r="AP106" s="6"/>
      <c r="AQ106" s="6"/>
      <c r="AR106" s="6"/>
      <c r="AS106" s="6"/>
      <c r="AT106" s="6"/>
      <c r="AU106" s="6"/>
      <c r="AV106" s="6"/>
      <c r="AW106" s="6"/>
      <c r="AX106" s="6"/>
      <c r="AY106" s="6"/>
      <c r="AZ106" s="6"/>
    </row>
    <row r="107" spans="1:52" x14ac:dyDescent="0.25">
      <c r="A107" s="6"/>
      <c r="B107" s="6"/>
      <c r="C107" s="6"/>
      <c r="D107" s="6"/>
      <c r="E107" s="6"/>
      <c r="F107" s="6"/>
      <c r="G107" s="6"/>
      <c r="H107" s="6"/>
      <c r="I107" s="6"/>
      <c r="J107" s="6"/>
      <c r="K107" s="6"/>
      <c r="L107" s="6"/>
      <c r="M107" s="6"/>
      <c r="N107" s="6"/>
      <c r="O107" s="6"/>
      <c r="P107" s="6"/>
      <c r="Q107" s="7"/>
      <c r="R107" s="7"/>
      <c r="S107" s="7"/>
      <c r="T107" s="7"/>
      <c r="U107" s="7"/>
      <c r="V107" s="7"/>
      <c r="W107" s="6"/>
      <c r="X107" s="6"/>
      <c r="Y107" s="6"/>
      <c r="Z107" s="6"/>
      <c r="AA107" s="6"/>
      <c r="AB107" s="6"/>
      <c r="AC107" s="6"/>
      <c r="AD107" s="6"/>
      <c r="AE107" s="6"/>
      <c r="AF107" s="6"/>
      <c r="AG107" s="6"/>
      <c r="AH107" s="6"/>
      <c r="AI107" s="6"/>
      <c r="AJ107" s="6"/>
      <c r="AK107" s="6"/>
      <c r="AL107" s="6"/>
      <c r="AM107" s="6"/>
      <c r="AN107" s="6"/>
      <c r="AO107" s="6"/>
      <c r="AP107" s="6"/>
      <c r="AQ107" s="6"/>
      <c r="AR107" s="6"/>
      <c r="AS107" s="6"/>
      <c r="AT107" s="6"/>
      <c r="AU107" s="6"/>
      <c r="AV107" s="6"/>
      <c r="AW107" s="6"/>
      <c r="AX107" s="6"/>
      <c r="AY107" s="6"/>
      <c r="AZ107" s="6"/>
    </row>
    <row r="108" spans="1:52" x14ac:dyDescent="0.25">
      <c r="A108" s="6"/>
      <c r="B108" s="6"/>
      <c r="C108" s="6"/>
      <c r="D108" s="6"/>
      <c r="E108" s="6"/>
      <c r="F108" s="6"/>
      <c r="G108" s="6"/>
      <c r="H108" s="6"/>
      <c r="I108" s="6"/>
      <c r="J108" s="6"/>
      <c r="K108" s="6"/>
      <c r="L108" s="6"/>
      <c r="M108" s="6"/>
      <c r="N108" s="6"/>
      <c r="O108" s="6"/>
      <c r="P108" s="6"/>
      <c r="Q108" s="7"/>
      <c r="R108" s="7"/>
      <c r="S108" s="7"/>
      <c r="T108" s="7"/>
      <c r="U108" s="7"/>
      <c r="V108" s="7"/>
      <c r="W108" s="6"/>
      <c r="X108" s="6"/>
      <c r="Y108" s="6"/>
      <c r="Z108" s="6"/>
      <c r="AA108" s="6"/>
      <c r="AB108" s="6"/>
      <c r="AC108" s="6"/>
      <c r="AD108" s="6"/>
      <c r="AE108" s="6"/>
      <c r="AF108" s="6"/>
      <c r="AG108" s="6"/>
      <c r="AH108" s="6"/>
      <c r="AI108" s="6"/>
      <c r="AJ108" s="6"/>
      <c r="AK108" s="6"/>
      <c r="AL108" s="6"/>
      <c r="AM108" s="6"/>
      <c r="AN108" s="6"/>
      <c r="AO108" s="6"/>
      <c r="AP108" s="6"/>
      <c r="AQ108" s="6"/>
      <c r="AR108" s="6"/>
      <c r="AS108" s="6"/>
      <c r="AT108" s="6"/>
      <c r="AU108" s="6"/>
      <c r="AV108" s="6"/>
      <c r="AW108" s="6"/>
      <c r="AX108" s="6"/>
      <c r="AY108" s="6"/>
      <c r="AZ108" s="6"/>
    </row>
    <row r="109" spans="1:52" x14ac:dyDescent="0.25">
      <c r="A109" s="6"/>
      <c r="B109" s="6"/>
      <c r="C109" s="6"/>
      <c r="D109" s="6"/>
      <c r="E109" s="6"/>
      <c r="F109" s="6"/>
      <c r="G109" s="6"/>
      <c r="H109" s="6"/>
      <c r="I109" s="6"/>
      <c r="J109" s="6"/>
      <c r="K109" s="6"/>
      <c r="L109" s="6"/>
      <c r="M109" s="6"/>
      <c r="N109" s="6"/>
      <c r="O109" s="6"/>
      <c r="P109" s="6"/>
      <c r="Q109" s="7"/>
      <c r="R109" s="7"/>
      <c r="S109" s="7"/>
      <c r="T109" s="7"/>
      <c r="U109" s="7"/>
      <c r="V109" s="7"/>
      <c r="W109" s="6"/>
      <c r="X109" s="6"/>
      <c r="Y109" s="6"/>
      <c r="Z109" s="6"/>
      <c r="AA109" s="6"/>
      <c r="AB109" s="6"/>
      <c r="AC109" s="6"/>
      <c r="AD109" s="6"/>
      <c r="AE109" s="6"/>
      <c r="AF109" s="6"/>
      <c r="AG109" s="6"/>
      <c r="AH109" s="6"/>
      <c r="AI109" s="6"/>
      <c r="AJ109" s="6"/>
      <c r="AK109" s="6"/>
      <c r="AL109" s="6"/>
      <c r="AM109" s="6"/>
      <c r="AN109" s="6"/>
      <c r="AO109" s="6"/>
      <c r="AP109" s="6"/>
      <c r="AQ109" s="6"/>
      <c r="AR109" s="6"/>
      <c r="AS109" s="6"/>
      <c r="AT109" s="6"/>
      <c r="AU109" s="6"/>
      <c r="AV109" s="6"/>
      <c r="AW109" s="6"/>
      <c r="AX109" s="6"/>
      <c r="AY109" s="6"/>
      <c r="AZ109" s="6"/>
    </row>
    <row r="110" spans="1:52" x14ac:dyDescent="0.25">
      <c r="A110" s="6"/>
      <c r="B110" s="6"/>
      <c r="C110" s="6"/>
      <c r="D110" s="6"/>
      <c r="E110" s="6"/>
      <c r="F110" s="6"/>
      <c r="G110" s="6"/>
      <c r="H110" s="6"/>
      <c r="I110" s="6"/>
      <c r="J110" s="6"/>
      <c r="K110" s="6"/>
      <c r="L110" s="6"/>
      <c r="M110" s="6"/>
      <c r="N110" s="6"/>
      <c r="O110" s="6"/>
      <c r="P110" s="6"/>
      <c r="Q110" s="7"/>
      <c r="R110" s="7"/>
      <c r="S110" s="7"/>
      <c r="T110" s="7"/>
      <c r="U110" s="7"/>
      <c r="V110" s="7"/>
      <c r="W110" s="6"/>
      <c r="X110" s="6"/>
      <c r="Y110" s="6"/>
      <c r="Z110" s="6"/>
      <c r="AA110" s="6"/>
      <c r="AB110" s="6"/>
      <c r="AC110" s="6"/>
      <c r="AD110" s="6"/>
      <c r="AE110" s="6"/>
      <c r="AF110" s="6"/>
      <c r="AG110" s="6"/>
      <c r="AH110" s="6"/>
      <c r="AI110" s="6"/>
      <c r="AJ110" s="6"/>
      <c r="AK110" s="6"/>
      <c r="AL110" s="6"/>
      <c r="AM110" s="6"/>
      <c r="AN110" s="6"/>
      <c r="AO110" s="6"/>
      <c r="AP110" s="6"/>
      <c r="AQ110" s="6"/>
      <c r="AR110" s="6"/>
      <c r="AS110" s="6"/>
      <c r="AT110" s="6"/>
      <c r="AU110" s="6"/>
      <c r="AV110" s="6"/>
      <c r="AW110" s="6"/>
      <c r="AX110" s="6"/>
      <c r="AY110" s="6"/>
      <c r="AZ110" s="6"/>
    </row>
    <row r="111" spans="1:52" x14ac:dyDescent="0.25">
      <c r="A111" s="6"/>
      <c r="B111" s="6"/>
      <c r="C111" s="6"/>
      <c r="D111" s="6"/>
      <c r="E111" s="6"/>
      <c r="F111" s="6"/>
      <c r="G111" s="6"/>
      <c r="H111" s="6"/>
      <c r="I111" s="6"/>
      <c r="J111" s="6"/>
      <c r="K111" s="6"/>
      <c r="L111" s="6"/>
      <c r="M111" s="6"/>
      <c r="N111" s="6"/>
      <c r="O111" s="6"/>
      <c r="P111" s="6"/>
      <c r="Q111" s="7"/>
      <c r="R111" s="7"/>
      <c r="S111" s="7"/>
      <c r="T111" s="7"/>
      <c r="U111" s="7"/>
      <c r="V111" s="7"/>
      <c r="W111" s="6"/>
      <c r="X111" s="6"/>
      <c r="Y111" s="6"/>
      <c r="Z111" s="6"/>
      <c r="AA111" s="6"/>
      <c r="AB111" s="6"/>
      <c r="AC111" s="6"/>
      <c r="AD111" s="6"/>
      <c r="AE111" s="6"/>
      <c r="AF111" s="6"/>
      <c r="AG111" s="6"/>
      <c r="AH111" s="6"/>
      <c r="AI111" s="6"/>
      <c r="AJ111" s="6"/>
      <c r="AK111" s="6"/>
      <c r="AL111" s="6"/>
      <c r="AM111" s="6"/>
      <c r="AN111" s="6"/>
      <c r="AO111" s="6"/>
      <c r="AP111" s="6"/>
      <c r="AQ111" s="6"/>
      <c r="AR111" s="6"/>
      <c r="AS111" s="6"/>
      <c r="AT111" s="6"/>
      <c r="AU111" s="6"/>
      <c r="AV111" s="6"/>
      <c r="AW111" s="6"/>
      <c r="AX111" s="6"/>
      <c r="AY111" s="6"/>
      <c r="AZ111" s="6"/>
    </row>
    <row r="112" spans="1:52" x14ac:dyDescent="0.25">
      <c r="A112" s="6"/>
      <c r="B112" s="6"/>
      <c r="C112" s="6"/>
      <c r="D112" s="6"/>
      <c r="E112" s="6"/>
      <c r="F112" s="6"/>
      <c r="G112" s="6"/>
      <c r="H112" s="6"/>
      <c r="I112" s="6"/>
      <c r="J112" s="6"/>
      <c r="K112" s="6"/>
      <c r="L112" s="6"/>
      <c r="M112" s="6"/>
      <c r="N112" s="6"/>
      <c r="O112" s="6"/>
      <c r="P112" s="6"/>
      <c r="Q112" s="7"/>
      <c r="R112" s="7"/>
      <c r="S112" s="7"/>
      <c r="T112" s="7"/>
      <c r="U112" s="7"/>
      <c r="V112" s="7"/>
      <c r="W112" s="6"/>
      <c r="X112" s="6"/>
      <c r="Y112" s="6"/>
      <c r="Z112" s="6"/>
      <c r="AA112" s="6"/>
      <c r="AB112" s="6"/>
      <c r="AC112" s="6"/>
      <c r="AD112" s="6"/>
      <c r="AE112" s="6"/>
      <c r="AF112" s="6"/>
      <c r="AG112" s="6"/>
      <c r="AH112" s="6"/>
      <c r="AI112" s="6"/>
      <c r="AJ112" s="6"/>
      <c r="AK112" s="6"/>
      <c r="AL112" s="6"/>
      <c r="AM112" s="6"/>
      <c r="AN112" s="6"/>
      <c r="AO112" s="6"/>
      <c r="AP112" s="6"/>
      <c r="AQ112" s="6"/>
      <c r="AR112" s="6"/>
      <c r="AS112" s="6"/>
      <c r="AT112" s="6"/>
      <c r="AU112" s="6"/>
      <c r="AV112" s="6"/>
      <c r="AW112" s="6"/>
      <c r="AX112" s="6"/>
      <c r="AY112" s="6"/>
      <c r="AZ112" s="6"/>
    </row>
    <row r="113" spans="1:52" x14ac:dyDescent="0.25">
      <c r="A113" s="6"/>
      <c r="B113" s="6"/>
      <c r="C113" s="6"/>
      <c r="D113" s="6"/>
      <c r="E113" s="6"/>
      <c r="F113" s="6"/>
      <c r="G113" s="6"/>
      <c r="H113" s="6"/>
      <c r="I113" s="6"/>
      <c r="J113" s="6"/>
      <c r="K113" s="6"/>
      <c r="L113" s="6"/>
      <c r="M113" s="6"/>
      <c r="N113" s="6"/>
      <c r="O113" s="6"/>
      <c r="P113" s="6"/>
      <c r="Q113" s="7"/>
      <c r="R113" s="7"/>
      <c r="S113" s="7"/>
      <c r="T113" s="7"/>
      <c r="U113" s="7"/>
      <c r="V113" s="7"/>
      <c r="W113" s="6"/>
      <c r="X113" s="6"/>
      <c r="Y113" s="6"/>
      <c r="Z113" s="6"/>
      <c r="AA113" s="6"/>
      <c r="AB113" s="6"/>
      <c r="AC113" s="6"/>
      <c r="AD113" s="6"/>
      <c r="AE113" s="6"/>
      <c r="AF113" s="6"/>
      <c r="AG113" s="6"/>
      <c r="AH113" s="6"/>
      <c r="AI113" s="6"/>
      <c r="AJ113" s="6"/>
      <c r="AK113" s="6"/>
      <c r="AL113" s="6"/>
      <c r="AM113" s="6"/>
      <c r="AN113" s="6"/>
      <c r="AO113" s="6"/>
      <c r="AP113" s="6"/>
      <c r="AQ113" s="6"/>
      <c r="AR113" s="6"/>
      <c r="AS113" s="6"/>
      <c r="AT113" s="6"/>
      <c r="AU113" s="6"/>
      <c r="AV113" s="6"/>
      <c r="AW113" s="6"/>
      <c r="AX113" s="6"/>
      <c r="AY113" s="6"/>
      <c r="AZ113" s="6"/>
    </row>
    <row r="114" spans="1:52" x14ac:dyDescent="0.25">
      <c r="A114" s="6"/>
      <c r="B114" s="6"/>
      <c r="C114" s="6"/>
      <c r="D114" s="6"/>
      <c r="E114" s="6"/>
      <c r="F114" s="6"/>
      <c r="G114" s="6"/>
      <c r="H114" s="6"/>
      <c r="I114" s="6"/>
      <c r="J114" s="6"/>
      <c r="K114" s="6"/>
      <c r="L114" s="6"/>
      <c r="M114" s="6"/>
      <c r="N114" s="6"/>
      <c r="O114" s="6"/>
      <c r="P114" s="6"/>
      <c r="Q114" s="7"/>
      <c r="R114" s="7"/>
      <c r="S114" s="7"/>
      <c r="T114" s="7"/>
      <c r="U114" s="7"/>
      <c r="V114" s="7"/>
      <c r="W114" s="6"/>
      <c r="X114" s="6"/>
      <c r="Y114" s="6"/>
      <c r="Z114" s="6"/>
      <c r="AA114" s="6"/>
      <c r="AB114" s="6"/>
      <c r="AC114" s="6"/>
      <c r="AD114" s="6"/>
      <c r="AE114" s="6"/>
      <c r="AF114" s="6"/>
      <c r="AG114" s="6"/>
      <c r="AH114" s="6"/>
      <c r="AI114" s="6"/>
      <c r="AJ114" s="6"/>
      <c r="AK114" s="6"/>
      <c r="AL114" s="6"/>
      <c r="AM114" s="6"/>
      <c r="AN114" s="6"/>
      <c r="AO114" s="6"/>
      <c r="AP114" s="6"/>
      <c r="AQ114" s="6"/>
      <c r="AR114" s="6"/>
      <c r="AS114" s="6"/>
      <c r="AT114" s="6"/>
      <c r="AU114" s="6"/>
      <c r="AV114" s="6"/>
      <c r="AW114" s="6"/>
      <c r="AX114" s="6"/>
      <c r="AY114" s="6"/>
      <c r="AZ114" s="6"/>
    </row>
    <row r="115" spans="1:52" x14ac:dyDescent="0.25">
      <c r="A115" s="6"/>
      <c r="B115" s="6"/>
      <c r="C115" s="6"/>
      <c r="D115" s="6"/>
      <c r="E115" s="6"/>
      <c r="F115" s="6"/>
      <c r="G115" s="6"/>
      <c r="H115" s="6"/>
      <c r="I115" s="6"/>
      <c r="J115" s="6"/>
      <c r="K115" s="6"/>
      <c r="L115" s="6"/>
      <c r="M115" s="6"/>
      <c r="N115" s="6"/>
      <c r="O115" s="6"/>
      <c r="P115" s="6"/>
      <c r="Q115" s="7"/>
      <c r="R115" s="7"/>
      <c r="S115" s="7"/>
      <c r="T115" s="7"/>
      <c r="U115" s="7"/>
      <c r="V115" s="7"/>
      <c r="W115" s="6"/>
      <c r="X115" s="6"/>
      <c r="Y115" s="6"/>
      <c r="Z115" s="6"/>
      <c r="AA115" s="6"/>
      <c r="AB115" s="6"/>
      <c r="AC115" s="6"/>
      <c r="AD115" s="6"/>
      <c r="AE115" s="6"/>
      <c r="AF115" s="6"/>
      <c r="AG115" s="6"/>
      <c r="AH115" s="6"/>
      <c r="AI115" s="6"/>
      <c r="AJ115" s="6"/>
      <c r="AK115" s="6"/>
      <c r="AL115" s="6"/>
      <c r="AM115" s="6"/>
      <c r="AN115" s="6"/>
      <c r="AO115" s="6"/>
      <c r="AP115" s="6"/>
      <c r="AQ115" s="6"/>
      <c r="AR115" s="6"/>
      <c r="AS115" s="6"/>
      <c r="AT115" s="6"/>
      <c r="AU115" s="6"/>
      <c r="AV115" s="6"/>
      <c r="AW115" s="6"/>
      <c r="AX115" s="6"/>
      <c r="AY115" s="6"/>
      <c r="AZ115" s="6"/>
    </row>
    <row r="116" spans="1:52" x14ac:dyDescent="0.25">
      <c r="A116" s="6"/>
      <c r="B116" s="6"/>
      <c r="C116" s="6"/>
      <c r="D116" s="6"/>
      <c r="E116" s="6"/>
      <c r="F116" s="6"/>
      <c r="G116" s="6"/>
      <c r="H116" s="6"/>
      <c r="I116" s="6"/>
      <c r="J116" s="6"/>
      <c r="K116" s="6"/>
      <c r="L116" s="6"/>
      <c r="M116" s="6"/>
      <c r="N116" s="6"/>
      <c r="O116" s="6"/>
      <c r="P116" s="6"/>
      <c r="Q116" s="7"/>
      <c r="R116" s="7"/>
      <c r="S116" s="7"/>
      <c r="T116" s="7"/>
      <c r="U116" s="7"/>
      <c r="V116" s="7"/>
      <c r="W116" s="6"/>
      <c r="X116" s="6"/>
      <c r="Y116" s="6"/>
      <c r="Z116" s="6"/>
      <c r="AA116" s="6"/>
      <c r="AB116" s="6"/>
      <c r="AC116" s="6"/>
      <c r="AD116" s="6"/>
      <c r="AE116" s="6"/>
      <c r="AF116" s="6"/>
      <c r="AG116" s="6"/>
      <c r="AH116" s="6"/>
      <c r="AI116" s="6"/>
      <c r="AJ116" s="6"/>
      <c r="AK116" s="6"/>
      <c r="AL116" s="6"/>
      <c r="AM116" s="6"/>
      <c r="AN116" s="6"/>
      <c r="AO116" s="6"/>
      <c r="AP116" s="6"/>
      <c r="AQ116" s="6"/>
      <c r="AR116" s="6"/>
      <c r="AS116" s="6"/>
      <c r="AT116" s="6"/>
      <c r="AU116" s="6"/>
      <c r="AV116" s="6"/>
      <c r="AW116" s="6"/>
      <c r="AX116" s="6"/>
      <c r="AY116" s="6"/>
      <c r="AZ116" s="6"/>
    </row>
    <row r="117" spans="1:52" x14ac:dyDescent="0.25">
      <c r="A117" s="6"/>
      <c r="B117" s="6"/>
      <c r="C117" s="6"/>
      <c r="D117" s="6"/>
      <c r="E117" s="6"/>
      <c r="F117" s="6"/>
      <c r="G117" s="6"/>
      <c r="H117" s="6"/>
      <c r="I117" s="6"/>
      <c r="J117" s="6"/>
      <c r="K117" s="6"/>
      <c r="L117" s="6"/>
      <c r="M117" s="6"/>
      <c r="N117" s="6"/>
      <c r="O117" s="6"/>
      <c r="P117" s="6"/>
      <c r="Q117" s="7"/>
      <c r="R117" s="7"/>
      <c r="S117" s="7"/>
      <c r="T117" s="7"/>
      <c r="U117" s="7"/>
      <c r="V117" s="7"/>
      <c r="W117" s="6"/>
      <c r="X117" s="6"/>
      <c r="Y117" s="6"/>
      <c r="Z117" s="6"/>
      <c r="AA117" s="6"/>
      <c r="AB117" s="6"/>
      <c r="AC117" s="6"/>
      <c r="AD117" s="6"/>
      <c r="AE117" s="6"/>
      <c r="AF117" s="6"/>
      <c r="AG117" s="6"/>
      <c r="AH117" s="6"/>
      <c r="AI117" s="6"/>
      <c r="AJ117" s="6"/>
      <c r="AK117" s="6"/>
      <c r="AL117" s="6"/>
      <c r="AM117" s="6"/>
      <c r="AN117" s="6"/>
      <c r="AO117" s="6"/>
      <c r="AP117" s="6"/>
      <c r="AQ117" s="6"/>
      <c r="AR117" s="6"/>
      <c r="AS117" s="6"/>
      <c r="AT117" s="6"/>
      <c r="AU117" s="6"/>
      <c r="AV117" s="6"/>
      <c r="AW117" s="6"/>
      <c r="AX117" s="6"/>
      <c r="AY117" s="6"/>
      <c r="AZ117" s="6"/>
    </row>
    <row r="118" spans="1:52" x14ac:dyDescent="0.25">
      <c r="A118" s="6"/>
      <c r="B118" s="6"/>
      <c r="C118" s="6"/>
      <c r="D118" s="6"/>
      <c r="E118" s="6"/>
      <c r="F118" s="6"/>
      <c r="G118" s="6"/>
      <c r="H118" s="6"/>
      <c r="I118" s="6"/>
      <c r="J118" s="6"/>
      <c r="K118" s="6"/>
      <c r="L118" s="6"/>
      <c r="M118" s="6"/>
      <c r="N118" s="6"/>
      <c r="O118" s="6"/>
      <c r="P118" s="6"/>
      <c r="Q118" s="7"/>
      <c r="R118" s="7"/>
      <c r="S118" s="7"/>
      <c r="T118" s="7"/>
      <c r="U118" s="7"/>
      <c r="V118" s="7"/>
      <c r="W118" s="6"/>
      <c r="X118" s="6"/>
      <c r="Y118" s="6"/>
      <c r="Z118" s="6"/>
      <c r="AA118" s="6"/>
      <c r="AB118" s="6"/>
      <c r="AC118" s="6"/>
      <c r="AD118" s="6"/>
      <c r="AE118" s="6"/>
      <c r="AF118" s="6"/>
      <c r="AG118" s="6"/>
      <c r="AH118" s="6"/>
      <c r="AI118" s="6"/>
      <c r="AJ118" s="6"/>
      <c r="AK118" s="6"/>
      <c r="AL118" s="6"/>
      <c r="AM118" s="6"/>
      <c r="AN118" s="6"/>
      <c r="AO118" s="6"/>
      <c r="AP118" s="6"/>
      <c r="AQ118" s="6"/>
      <c r="AR118" s="6"/>
      <c r="AS118" s="6"/>
      <c r="AT118" s="6"/>
      <c r="AU118" s="6"/>
      <c r="AV118" s="6"/>
      <c r="AW118" s="6"/>
      <c r="AX118" s="6"/>
      <c r="AY118" s="6"/>
      <c r="AZ118" s="6"/>
    </row>
    <row r="119" spans="1:52" x14ac:dyDescent="0.25">
      <c r="A119" s="6"/>
      <c r="B119" s="6"/>
      <c r="C119" s="6"/>
      <c r="D119" s="6"/>
      <c r="E119" s="6"/>
      <c r="F119" s="6"/>
      <c r="G119" s="6"/>
      <c r="H119" s="6"/>
      <c r="I119" s="6"/>
      <c r="J119" s="6"/>
      <c r="K119" s="6"/>
      <c r="L119" s="6"/>
      <c r="M119" s="6"/>
      <c r="N119" s="6"/>
      <c r="O119" s="6"/>
      <c r="P119" s="6"/>
      <c r="Q119" s="7"/>
      <c r="R119" s="7"/>
      <c r="S119" s="7"/>
      <c r="T119" s="7"/>
      <c r="U119" s="7"/>
      <c r="V119" s="7"/>
      <c r="W119" s="6"/>
      <c r="X119" s="6"/>
      <c r="Y119" s="6"/>
      <c r="Z119" s="6"/>
      <c r="AA119" s="6"/>
      <c r="AB119" s="6"/>
      <c r="AC119" s="6"/>
      <c r="AD119" s="6"/>
      <c r="AE119" s="6"/>
      <c r="AF119" s="6"/>
      <c r="AG119" s="6"/>
      <c r="AH119" s="6"/>
      <c r="AI119" s="6"/>
      <c r="AJ119" s="6"/>
      <c r="AK119" s="6"/>
      <c r="AL119" s="6"/>
      <c r="AM119" s="6"/>
      <c r="AN119" s="6"/>
      <c r="AO119" s="6"/>
      <c r="AP119" s="6"/>
      <c r="AQ119" s="6"/>
      <c r="AR119" s="6"/>
      <c r="AS119" s="6"/>
      <c r="AT119" s="6"/>
      <c r="AU119" s="6"/>
      <c r="AV119" s="6"/>
      <c r="AW119" s="6"/>
      <c r="AX119" s="6"/>
      <c r="AY119" s="6"/>
      <c r="AZ119" s="6"/>
    </row>
    <row r="120" spans="1:52" x14ac:dyDescent="0.25">
      <c r="A120" s="6"/>
      <c r="B120" s="6"/>
      <c r="C120" s="6"/>
      <c r="D120" s="6"/>
      <c r="E120" s="6"/>
      <c r="F120" s="6"/>
      <c r="G120" s="6"/>
      <c r="H120" s="6"/>
      <c r="I120" s="6"/>
      <c r="J120" s="6"/>
      <c r="K120" s="6"/>
      <c r="L120" s="6"/>
      <c r="M120" s="6"/>
      <c r="N120" s="6"/>
      <c r="O120" s="6"/>
      <c r="P120" s="6"/>
      <c r="Q120" s="7"/>
      <c r="R120" s="7"/>
      <c r="S120" s="7"/>
      <c r="T120" s="7"/>
      <c r="U120" s="7"/>
      <c r="V120" s="7"/>
      <c r="W120" s="6"/>
      <c r="X120" s="6"/>
      <c r="Y120" s="6"/>
      <c r="Z120" s="6"/>
      <c r="AA120" s="6"/>
      <c r="AB120" s="6"/>
      <c r="AC120" s="6"/>
      <c r="AD120" s="6"/>
      <c r="AE120" s="6"/>
      <c r="AF120" s="6"/>
      <c r="AG120" s="6"/>
      <c r="AH120" s="6"/>
      <c r="AI120" s="6"/>
      <c r="AJ120" s="6"/>
      <c r="AK120" s="6"/>
      <c r="AL120" s="6"/>
      <c r="AM120" s="6"/>
      <c r="AN120" s="6"/>
      <c r="AO120" s="6"/>
      <c r="AP120" s="6"/>
      <c r="AQ120" s="6"/>
      <c r="AR120" s="6"/>
      <c r="AS120" s="6"/>
      <c r="AT120" s="6"/>
      <c r="AU120" s="6"/>
      <c r="AV120" s="6"/>
      <c r="AW120" s="6"/>
      <c r="AX120" s="6"/>
      <c r="AY120" s="6"/>
      <c r="AZ120" s="6"/>
    </row>
    <row r="121" spans="1:52" x14ac:dyDescent="0.25">
      <c r="A121" s="6"/>
      <c r="B121" s="6"/>
      <c r="C121" s="6"/>
      <c r="D121" s="6"/>
      <c r="E121" s="6"/>
      <c r="F121" s="6"/>
      <c r="G121" s="6"/>
      <c r="H121" s="6"/>
      <c r="I121" s="6"/>
      <c r="J121" s="6"/>
      <c r="K121" s="6"/>
      <c r="L121" s="6"/>
      <c r="M121" s="6"/>
      <c r="N121" s="6"/>
      <c r="O121" s="6"/>
      <c r="P121" s="6"/>
      <c r="Q121" s="7"/>
      <c r="R121" s="7"/>
      <c r="S121" s="7"/>
      <c r="T121" s="7"/>
      <c r="U121" s="7"/>
      <c r="V121" s="7"/>
      <c r="W121" s="6"/>
      <c r="X121" s="6"/>
      <c r="Y121" s="6"/>
      <c r="Z121" s="6"/>
      <c r="AA121" s="6"/>
      <c r="AB121" s="6"/>
      <c r="AC121" s="6"/>
      <c r="AD121" s="6"/>
      <c r="AE121" s="6"/>
      <c r="AF121" s="6"/>
      <c r="AG121" s="6"/>
      <c r="AH121" s="6"/>
      <c r="AI121" s="6"/>
      <c r="AJ121" s="6"/>
      <c r="AK121" s="6"/>
      <c r="AL121" s="6"/>
      <c r="AM121" s="6"/>
      <c r="AN121" s="6"/>
      <c r="AO121" s="6"/>
      <c r="AP121" s="6"/>
      <c r="AQ121" s="6"/>
      <c r="AR121" s="6"/>
      <c r="AS121" s="6"/>
      <c r="AT121" s="6"/>
      <c r="AU121" s="6"/>
      <c r="AV121" s="6"/>
      <c r="AW121" s="6"/>
      <c r="AX121" s="6"/>
      <c r="AY121" s="6"/>
      <c r="AZ121" s="6"/>
    </row>
    <row r="122" spans="1:52" x14ac:dyDescent="0.25">
      <c r="A122" s="6"/>
      <c r="B122" s="6"/>
      <c r="C122" s="6"/>
      <c r="D122" s="6"/>
      <c r="E122" s="6"/>
      <c r="F122" s="6"/>
      <c r="G122" s="6"/>
      <c r="H122" s="6"/>
      <c r="I122" s="6"/>
      <c r="J122" s="6"/>
      <c r="K122" s="6"/>
      <c r="L122" s="6"/>
      <c r="M122" s="6"/>
      <c r="N122" s="6"/>
      <c r="O122" s="6"/>
      <c r="P122" s="6"/>
      <c r="Q122" s="7"/>
      <c r="R122" s="7"/>
      <c r="S122" s="7"/>
      <c r="T122" s="7"/>
      <c r="U122" s="7"/>
      <c r="V122" s="7"/>
      <c r="W122" s="6"/>
      <c r="X122" s="6"/>
      <c r="Y122" s="6"/>
      <c r="Z122" s="6"/>
      <c r="AA122" s="6"/>
      <c r="AB122" s="6"/>
      <c r="AC122" s="6"/>
      <c r="AD122" s="6"/>
      <c r="AE122" s="6"/>
      <c r="AF122" s="6"/>
      <c r="AG122" s="6"/>
      <c r="AH122" s="6"/>
      <c r="AI122" s="6"/>
      <c r="AJ122" s="6"/>
      <c r="AK122" s="6"/>
      <c r="AL122" s="6"/>
      <c r="AM122" s="6"/>
      <c r="AN122" s="6"/>
      <c r="AO122" s="6"/>
      <c r="AP122" s="6"/>
      <c r="AQ122" s="6"/>
      <c r="AR122" s="6"/>
      <c r="AS122" s="6"/>
      <c r="AT122" s="6"/>
      <c r="AU122" s="6"/>
      <c r="AV122" s="6"/>
      <c r="AW122" s="6"/>
      <c r="AX122" s="6"/>
      <c r="AY122" s="6"/>
      <c r="AZ122" s="6"/>
    </row>
    <row r="123" spans="1:52" x14ac:dyDescent="0.25">
      <c r="A123" s="6"/>
      <c r="B123" s="6"/>
      <c r="C123" s="6"/>
      <c r="D123" s="6"/>
      <c r="E123" s="6"/>
      <c r="F123" s="6"/>
      <c r="G123" s="6"/>
      <c r="H123" s="6"/>
      <c r="I123" s="6"/>
      <c r="J123" s="6"/>
      <c r="K123" s="6"/>
      <c r="L123" s="6"/>
      <c r="M123" s="6"/>
      <c r="N123" s="6"/>
      <c r="O123" s="6"/>
      <c r="P123" s="6"/>
      <c r="Q123" s="7"/>
      <c r="R123" s="7"/>
      <c r="S123" s="7"/>
      <c r="T123" s="7"/>
      <c r="U123" s="7"/>
      <c r="V123" s="7"/>
      <c r="W123" s="6"/>
      <c r="X123" s="6"/>
      <c r="Y123" s="6"/>
      <c r="Z123" s="6"/>
      <c r="AA123" s="6"/>
      <c r="AB123" s="6"/>
      <c r="AC123" s="6"/>
      <c r="AD123" s="6"/>
      <c r="AE123" s="6"/>
      <c r="AF123" s="6"/>
      <c r="AG123" s="6"/>
      <c r="AH123" s="6"/>
      <c r="AI123" s="6"/>
      <c r="AJ123" s="6"/>
      <c r="AK123" s="6"/>
      <c r="AL123" s="6"/>
      <c r="AM123" s="6"/>
      <c r="AN123" s="6"/>
      <c r="AO123" s="6"/>
      <c r="AP123" s="6"/>
      <c r="AQ123" s="6"/>
      <c r="AR123" s="6"/>
      <c r="AS123" s="6"/>
      <c r="AT123" s="6"/>
      <c r="AU123" s="6"/>
      <c r="AV123" s="6"/>
      <c r="AW123" s="6"/>
      <c r="AX123" s="6"/>
      <c r="AY123" s="6"/>
      <c r="AZ123" s="6"/>
    </row>
    <row r="124" spans="1:52" x14ac:dyDescent="0.25">
      <c r="A124" s="6"/>
      <c r="B124" s="6"/>
      <c r="C124" s="6"/>
      <c r="D124" s="6"/>
      <c r="E124" s="6"/>
      <c r="F124" s="6"/>
      <c r="G124" s="6"/>
      <c r="H124" s="6"/>
      <c r="I124" s="6"/>
      <c r="J124" s="6"/>
      <c r="K124" s="6"/>
      <c r="L124" s="6"/>
      <c r="M124" s="6"/>
      <c r="N124" s="6"/>
      <c r="O124" s="6"/>
      <c r="P124" s="6"/>
      <c r="Q124" s="7"/>
      <c r="R124" s="7"/>
      <c r="S124" s="7"/>
      <c r="T124" s="7"/>
      <c r="U124" s="7"/>
      <c r="V124" s="7"/>
      <c r="W124" s="6"/>
      <c r="X124" s="6"/>
      <c r="Y124" s="6"/>
      <c r="Z124" s="6"/>
      <c r="AA124" s="6"/>
      <c r="AB124" s="6"/>
      <c r="AC124" s="6"/>
      <c r="AD124" s="6"/>
      <c r="AE124" s="6"/>
      <c r="AF124" s="6"/>
      <c r="AG124" s="6"/>
      <c r="AH124" s="6"/>
      <c r="AI124" s="6"/>
      <c r="AJ124" s="6"/>
      <c r="AK124" s="6"/>
      <c r="AL124" s="6"/>
      <c r="AM124" s="6"/>
      <c r="AN124" s="6"/>
      <c r="AO124" s="6"/>
      <c r="AP124" s="6"/>
      <c r="AQ124" s="6"/>
      <c r="AR124" s="6"/>
      <c r="AS124" s="6"/>
      <c r="AT124" s="6"/>
      <c r="AU124" s="6"/>
      <c r="AV124" s="6"/>
      <c r="AW124" s="6"/>
      <c r="AX124" s="6"/>
      <c r="AY124" s="6"/>
      <c r="AZ124" s="6"/>
    </row>
    <row r="125" spans="1:52" x14ac:dyDescent="0.25">
      <c r="A125" s="6"/>
      <c r="B125" s="6"/>
      <c r="C125" s="6"/>
      <c r="D125" s="6"/>
      <c r="E125" s="6"/>
      <c r="F125" s="6"/>
      <c r="G125" s="6"/>
      <c r="H125" s="6"/>
      <c r="I125" s="6"/>
      <c r="J125" s="6"/>
      <c r="K125" s="6"/>
      <c r="L125" s="6"/>
      <c r="M125" s="6"/>
      <c r="N125" s="6"/>
      <c r="O125" s="6"/>
      <c r="P125" s="6"/>
      <c r="Q125" s="6"/>
      <c r="R125" s="6"/>
      <c r="S125" s="6"/>
      <c r="T125" s="6"/>
      <c r="U125" s="6"/>
      <c r="V125" s="6"/>
      <c r="W125" s="6"/>
      <c r="X125" s="6"/>
      <c r="Y125" s="6"/>
      <c r="Z125" s="6"/>
      <c r="AA125" s="6"/>
      <c r="AB125" s="6"/>
      <c r="AC125" s="6"/>
      <c r="AD125" s="6"/>
      <c r="AE125" s="6"/>
      <c r="AF125" s="6"/>
      <c r="AG125" s="6"/>
      <c r="AH125" s="6"/>
      <c r="AI125" s="6"/>
      <c r="AJ125" s="6"/>
      <c r="AK125" s="6"/>
      <c r="AL125" s="6"/>
      <c r="AM125" s="6"/>
      <c r="AN125" s="6"/>
      <c r="AO125" s="6"/>
      <c r="AP125" s="6"/>
      <c r="AQ125" s="6"/>
      <c r="AR125" s="6"/>
      <c r="AS125" s="6"/>
      <c r="AT125" s="6"/>
      <c r="AU125" s="6"/>
      <c r="AV125" s="6"/>
      <c r="AW125" s="6"/>
      <c r="AX125" s="6"/>
      <c r="AY125" s="6"/>
      <c r="AZ125" s="6"/>
    </row>
    <row r="126" spans="1:52" x14ac:dyDescent="0.25">
      <c r="A126" s="6"/>
      <c r="B126" s="6"/>
      <c r="C126" s="6"/>
      <c r="D126" s="6"/>
      <c r="E126" s="6"/>
      <c r="F126" s="6"/>
      <c r="G126" s="6"/>
      <c r="H126" s="6"/>
      <c r="I126" s="6"/>
      <c r="J126" s="6"/>
      <c r="K126" s="6"/>
      <c r="L126" s="6"/>
      <c r="M126" s="6"/>
      <c r="N126" s="6"/>
      <c r="O126" s="6"/>
      <c r="P126" s="6"/>
      <c r="Q126" s="6"/>
      <c r="R126" s="6"/>
      <c r="S126" s="6"/>
      <c r="T126" s="6"/>
      <c r="U126" s="6"/>
      <c r="V126" s="6"/>
      <c r="W126" s="6"/>
      <c r="X126" s="6"/>
      <c r="Y126" s="6"/>
      <c r="Z126" s="6"/>
      <c r="AA126" s="6"/>
      <c r="AB126" s="6"/>
      <c r="AC126" s="6"/>
      <c r="AD126" s="6"/>
      <c r="AE126" s="6"/>
      <c r="AF126" s="6"/>
      <c r="AG126" s="6"/>
      <c r="AH126" s="6"/>
      <c r="AI126" s="6"/>
      <c r="AJ126" s="6"/>
      <c r="AK126" s="6"/>
      <c r="AL126" s="6"/>
      <c r="AM126" s="6"/>
      <c r="AN126" s="6"/>
      <c r="AO126" s="6"/>
      <c r="AP126" s="6"/>
      <c r="AQ126" s="6"/>
      <c r="AR126" s="6"/>
      <c r="AS126" s="6"/>
      <c r="AT126" s="6"/>
      <c r="AU126" s="6"/>
      <c r="AV126" s="6"/>
      <c r="AW126" s="6"/>
      <c r="AX126" s="6"/>
      <c r="AY126" s="6"/>
      <c r="AZ126" s="6"/>
    </row>
    <row r="127" spans="1:52" x14ac:dyDescent="0.25">
      <c r="A127" s="6"/>
      <c r="B127" s="6"/>
      <c r="C127" s="6"/>
      <c r="D127" s="6"/>
      <c r="E127" s="6"/>
      <c r="F127" s="6"/>
      <c r="G127" s="6"/>
      <c r="H127" s="6"/>
      <c r="I127" s="6"/>
      <c r="J127" s="6"/>
      <c r="K127" s="6"/>
      <c r="L127" s="6"/>
      <c r="M127" s="6"/>
      <c r="N127" s="6"/>
      <c r="O127" s="6"/>
      <c r="P127" s="6"/>
      <c r="Q127" s="6"/>
      <c r="R127" s="6"/>
      <c r="S127" s="6"/>
      <c r="T127" s="6"/>
      <c r="U127" s="6"/>
      <c r="V127" s="6"/>
      <c r="W127" s="6"/>
      <c r="X127" s="6"/>
      <c r="Y127" s="6"/>
      <c r="Z127" s="6"/>
      <c r="AA127" s="6"/>
      <c r="AB127" s="6"/>
      <c r="AC127" s="6"/>
      <c r="AD127" s="6"/>
      <c r="AE127" s="6"/>
      <c r="AF127" s="6"/>
      <c r="AG127" s="6"/>
      <c r="AH127" s="6"/>
      <c r="AI127" s="6"/>
      <c r="AJ127" s="6"/>
      <c r="AK127" s="6"/>
      <c r="AL127" s="6"/>
      <c r="AM127" s="6"/>
      <c r="AN127" s="6"/>
      <c r="AO127" s="6"/>
      <c r="AP127" s="6"/>
      <c r="AQ127" s="6"/>
      <c r="AR127" s="6"/>
      <c r="AS127" s="6"/>
      <c r="AT127" s="6"/>
      <c r="AU127" s="6"/>
      <c r="AV127" s="6"/>
      <c r="AW127" s="6"/>
      <c r="AX127" s="6"/>
      <c r="AY127" s="6"/>
      <c r="AZ127" s="6"/>
    </row>
    <row r="128" spans="1:52" x14ac:dyDescent="0.25">
      <c r="A128" s="6"/>
      <c r="B128" s="6"/>
      <c r="C128" s="6"/>
      <c r="D128" s="6"/>
      <c r="E128" s="6"/>
      <c r="F128" s="6"/>
      <c r="G128" s="6"/>
      <c r="H128" s="6"/>
      <c r="I128" s="6"/>
      <c r="J128" s="6"/>
      <c r="K128" s="6"/>
      <c r="L128" s="6"/>
      <c r="M128" s="6"/>
      <c r="N128" s="6"/>
      <c r="O128" s="6"/>
      <c r="P128" s="6"/>
      <c r="Q128" s="6"/>
      <c r="R128" s="6"/>
      <c r="S128" s="6"/>
      <c r="T128" s="6"/>
      <c r="U128" s="6"/>
      <c r="V128" s="6"/>
      <c r="W128" s="6"/>
      <c r="X128" s="6"/>
      <c r="Y128" s="6"/>
      <c r="Z128" s="6"/>
      <c r="AA128" s="6"/>
      <c r="AB128" s="6"/>
      <c r="AC128" s="6"/>
      <c r="AD128" s="6"/>
      <c r="AE128" s="6"/>
      <c r="AF128" s="6"/>
      <c r="AG128" s="6"/>
      <c r="AH128" s="6"/>
      <c r="AI128" s="6"/>
      <c r="AJ128" s="6"/>
      <c r="AK128" s="6"/>
      <c r="AL128" s="6"/>
      <c r="AM128" s="6"/>
      <c r="AN128" s="6"/>
      <c r="AO128" s="6"/>
      <c r="AP128" s="6"/>
      <c r="AQ128" s="6"/>
      <c r="AR128" s="6"/>
      <c r="AS128" s="6"/>
      <c r="AT128" s="6"/>
      <c r="AU128" s="6"/>
      <c r="AV128" s="6"/>
      <c r="AW128" s="6"/>
      <c r="AX128" s="6"/>
      <c r="AY128" s="6"/>
      <c r="AZ128" s="6"/>
    </row>
    <row r="129" spans="1:52" x14ac:dyDescent="0.25">
      <c r="A129" s="6"/>
      <c r="B129" s="6"/>
      <c r="C129" s="6"/>
      <c r="D129" s="6"/>
      <c r="E129" s="6"/>
      <c r="F129" s="6"/>
      <c r="G129" s="6"/>
      <c r="H129" s="6"/>
      <c r="I129" s="6"/>
      <c r="J129" s="6"/>
      <c r="K129" s="6"/>
      <c r="L129" s="6"/>
      <c r="M129" s="6"/>
      <c r="N129" s="6"/>
      <c r="O129" s="6"/>
      <c r="P129" s="6"/>
      <c r="Q129" s="6"/>
      <c r="R129" s="6"/>
      <c r="S129" s="6"/>
      <c r="T129" s="6"/>
      <c r="U129" s="6"/>
      <c r="V129" s="6"/>
      <c r="W129" s="6"/>
      <c r="X129" s="6"/>
      <c r="Y129" s="6"/>
      <c r="Z129" s="6"/>
      <c r="AA129" s="6"/>
      <c r="AB129" s="6"/>
      <c r="AC129" s="6"/>
      <c r="AD129" s="6"/>
      <c r="AE129" s="6"/>
      <c r="AF129" s="6"/>
      <c r="AG129" s="6"/>
      <c r="AH129" s="6"/>
      <c r="AI129" s="6"/>
      <c r="AJ129" s="6"/>
      <c r="AK129" s="6"/>
      <c r="AL129" s="6"/>
      <c r="AM129" s="6"/>
      <c r="AN129" s="6"/>
      <c r="AO129" s="6"/>
      <c r="AP129" s="6"/>
      <c r="AQ129" s="6"/>
      <c r="AR129" s="6"/>
      <c r="AS129" s="6"/>
      <c r="AT129" s="6"/>
      <c r="AU129" s="6"/>
      <c r="AV129" s="6"/>
      <c r="AW129" s="6"/>
      <c r="AX129" s="6"/>
      <c r="AY129" s="6"/>
      <c r="AZ129" s="6"/>
    </row>
    <row r="130" spans="1:52" x14ac:dyDescent="0.25">
      <c r="A130" s="6"/>
      <c r="B130" s="6"/>
      <c r="C130" s="6"/>
      <c r="D130" s="6"/>
      <c r="E130" s="6"/>
      <c r="F130" s="6"/>
      <c r="G130" s="6"/>
      <c r="H130" s="6"/>
      <c r="I130" s="6"/>
      <c r="J130" s="6"/>
      <c r="K130" s="6"/>
      <c r="L130" s="6"/>
      <c r="M130" s="6"/>
      <c r="N130" s="6"/>
      <c r="O130" s="6"/>
      <c r="P130" s="6"/>
      <c r="Q130" s="6"/>
      <c r="R130" s="6"/>
      <c r="S130" s="6"/>
      <c r="T130" s="6"/>
      <c r="U130" s="6"/>
      <c r="V130" s="6"/>
      <c r="W130" s="6"/>
      <c r="X130" s="6"/>
      <c r="Y130" s="6"/>
      <c r="Z130" s="6"/>
      <c r="AA130" s="6"/>
      <c r="AB130" s="6"/>
      <c r="AC130" s="6"/>
      <c r="AD130" s="6"/>
      <c r="AE130" s="6"/>
      <c r="AF130" s="6"/>
      <c r="AG130" s="6"/>
      <c r="AH130" s="6"/>
      <c r="AI130" s="6"/>
      <c r="AJ130" s="6"/>
      <c r="AK130" s="6"/>
      <c r="AL130" s="6"/>
      <c r="AM130" s="6"/>
      <c r="AN130" s="6"/>
      <c r="AO130" s="6"/>
      <c r="AP130" s="6"/>
      <c r="AQ130" s="6"/>
      <c r="AR130" s="6"/>
      <c r="AS130" s="6"/>
      <c r="AT130" s="6"/>
      <c r="AU130" s="6"/>
      <c r="AV130" s="6"/>
      <c r="AW130" s="6"/>
      <c r="AX130" s="6"/>
      <c r="AY130" s="6"/>
      <c r="AZ130" s="6"/>
    </row>
    <row r="131" spans="1:52" x14ac:dyDescent="0.25">
      <c r="A131" s="6"/>
      <c r="B131" s="6"/>
      <c r="C131" s="6"/>
      <c r="D131" s="6"/>
      <c r="E131" s="6"/>
      <c r="F131" s="6"/>
      <c r="G131" s="6"/>
      <c r="H131" s="6"/>
      <c r="I131" s="6"/>
      <c r="J131" s="6"/>
      <c r="K131" s="6"/>
      <c r="L131" s="6"/>
      <c r="M131" s="6"/>
      <c r="N131" s="6"/>
      <c r="O131" s="6"/>
      <c r="P131" s="6"/>
      <c r="Q131" s="6"/>
      <c r="R131" s="6"/>
      <c r="S131" s="6"/>
      <c r="T131" s="6"/>
      <c r="U131" s="6"/>
      <c r="V131" s="6"/>
      <c r="W131" s="6"/>
      <c r="X131" s="6"/>
      <c r="Y131" s="6"/>
      <c r="Z131" s="6"/>
      <c r="AA131" s="6"/>
      <c r="AB131" s="6"/>
      <c r="AC131" s="6"/>
      <c r="AD131" s="6"/>
      <c r="AE131" s="6"/>
      <c r="AF131" s="6"/>
      <c r="AG131" s="6"/>
      <c r="AH131" s="6"/>
      <c r="AI131" s="6"/>
      <c r="AJ131" s="6"/>
      <c r="AK131" s="6"/>
      <c r="AL131" s="6"/>
      <c r="AM131" s="6"/>
      <c r="AN131" s="6"/>
      <c r="AO131" s="6"/>
      <c r="AP131" s="6"/>
      <c r="AQ131" s="6"/>
      <c r="AR131" s="6"/>
      <c r="AS131" s="6"/>
      <c r="AT131" s="6"/>
      <c r="AU131" s="6"/>
      <c r="AV131" s="6"/>
      <c r="AW131" s="6"/>
      <c r="AX131" s="6"/>
      <c r="AY131" s="6"/>
      <c r="AZ131" s="6"/>
    </row>
    <row r="132" spans="1:52" x14ac:dyDescent="0.25">
      <c r="A132" s="6"/>
      <c r="B132" s="6"/>
      <c r="C132" s="6"/>
      <c r="D132" s="6"/>
      <c r="E132" s="6"/>
      <c r="F132" s="6"/>
      <c r="G132" s="6"/>
      <c r="H132" s="6"/>
      <c r="I132" s="6"/>
      <c r="J132" s="6"/>
      <c r="K132" s="6"/>
      <c r="L132" s="6"/>
      <c r="M132" s="6"/>
      <c r="N132" s="6"/>
      <c r="O132" s="6"/>
      <c r="P132" s="6"/>
      <c r="Q132" s="6"/>
      <c r="R132" s="6"/>
      <c r="S132" s="6"/>
      <c r="T132" s="6"/>
      <c r="U132" s="6"/>
      <c r="V132" s="6"/>
      <c r="W132" s="6"/>
      <c r="X132" s="6"/>
      <c r="Y132" s="6"/>
      <c r="Z132" s="6"/>
      <c r="AA132" s="6"/>
      <c r="AB132" s="6"/>
      <c r="AC132" s="6"/>
      <c r="AD132" s="6"/>
      <c r="AE132" s="6"/>
      <c r="AF132" s="6"/>
      <c r="AG132" s="6"/>
      <c r="AH132" s="6"/>
      <c r="AI132" s="6"/>
      <c r="AJ132" s="6"/>
      <c r="AK132" s="6"/>
      <c r="AL132" s="6"/>
      <c r="AM132" s="6"/>
      <c r="AN132" s="6"/>
      <c r="AO132" s="6"/>
      <c r="AP132" s="6"/>
      <c r="AQ132" s="6"/>
      <c r="AR132" s="6"/>
      <c r="AS132" s="6"/>
      <c r="AT132" s="6"/>
      <c r="AU132" s="6"/>
      <c r="AV132" s="6"/>
      <c r="AW132" s="6"/>
      <c r="AX132" s="6"/>
      <c r="AY132" s="6"/>
      <c r="AZ132" s="6"/>
    </row>
    <row r="133" spans="1:52" x14ac:dyDescent="0.25">
      <c r="A133" s="6"/>
      <c r="B133" s="6"/>
      <c r="C133" s="6"/>
      <c r="D133" s="6"/>
      <c r="E133" s="6"/>
      <c r="F133" s="6"/>
      <c r="G133" s="6"/>
      <c r="H133" s="6"/>
      <c r="I133" s="6"/>
      <c r="J133" s="6"/>
      <c r="K133" s="6"/>
      <c r="L133" s="6"/>
      <c r="M133" s="6"/>
      <c r="N133" s="6"/>
      <c r="O133" s="6"/>
      <c r="P133" s="6"/>
      <c r="Q133" s="6"/>
      <c r="R133" s="6"/>
      <c r="S133" s="6"/>
      <c r="T133" s="6"/>
      <c r="U133" s="6"/>
      <c r="V133" s="6"/>
      <c r="W133" s="6"/>
      <c r="X133" s="6"/>
      <c r="Y133" s="6"/>
      <c r="Z133" s="6"/>
      <c r="AA133" s="6"/>
      <c r="AB133" s="6"/>
      <c r="AC133" s="6"/>
      <c r="AD133" s="6"/>
      <c r="AE133" s="6"/>
      <c r="AF133" s="6"/>
      <c r="AG133" s="6"/>
      <c r="AH133" s="6"/>
      <c r="AI133" s="6"/>
      <c r="AJ133" s="6"/>
      <c r="AK133" s="6"/>
      <c r="AL133" s="6"/>
      <c r="AM133" s="6"/>
      <c r="AN133" s="6"/>
      <c r="AO133" s="6"/>
      <c r="AP133" s="6"/>
      <c r="AQ133" s="6"/>
      <c r="AR133" s="6"/>
      <c r="AS133" s="6"/>
      <c r="AT133" s="6"/>
      <c r="AU133" s="6"/>
      <c r="AV133" s="6"/>
      <c r="AW133" s="6"/>
      <c r="AX133" s="6"/>
      <c r="AY133" s="6"/>
      <c r="AZ133" s="6"/>
    </row>
    <row r="134" spans="1:52" x14ac:dyDescent="0.25">
      <c r="A134" s="6"/>
      <c r="B134" s="6"/>
      <c r="C134" s="6"/>
      <c r="D134" s="6"/>
      <c r="E134" s="6"/>
      <c r="F134" s="6"/>
      <c r="G134" s="6"/>
      <c r="H134" s="6"/>
      <c r="I134" s="6"/>
      <c r="J134" s="6"/>
      <c r="K134" s="6"/>
      <c r="L134" s="6"/>
      <c r="M134" s="6"/>
      <c r="N134" s="6"/>
      <c r="O134" s="6"/>
      <c r="P134" s="6"/>
      <c r="Q134" s="6"/>
      <c r="R134" s="6"/>
      <c r="S134" s="6"/>
      <c r="T134" s="6"/>
      <c r="U134" s="6"/>
      <c r="V134" s="6"/>
      <c r="W134" s="6"/>
      <c r="X134" s="6"/>
      <c r="Y134" s="6"/>
      <c r="Z134" s="6"/>
      <c r="AA134" s="6"/>
      <c r="AB134" s="6"/>
      <c r="AC134" s="6"/>
      <c r="AD134" s="6"/>
      <c r="AE134" s="6"/>
      <c r="AF134" s="6"/>
      <c r="AG134" s="6"/>
      <c r="AH134" s="6"/>
      <c r="AI134" s="6"/>
      <c r="AJ134" s="6"/>
      <c r="AK134" s="6"/>
      <c r="AL134" s="6"/>
      <c r="AM134" s="6"/>
      <c r="AN134" s="6"/>
      <c r="AO134" s="6"/>
      <c r="AP134" s="6"/>
      <c r="AQ134" s="6"/>
      <c r="AR134" s="6"/>
      <c r="AS134" s="6"/>
      <c r="AT134" s="6"/>
      <c r="AU134" s="6"/>
      <c r="AV134" s="6"/>
      <c r="AW134" s="6"/>
      <c r="AX134" s="6"/>
      <c r="AY134" s="6"/>
      <c r="AZ134" s="6"/>
    </row>
    <row r="135" spans="1:52" x14ac:dyDescent="0.25">
      <c r="L135" s="6"/>
      <c r="M135" s="6"/>
      <c r="N135" s="6"/>
      <c r="O135" s="6"/>
      <c r="P135" s="6"/>
      <c r="Q135" s="6"/>
      <c r="R135" s="6"/>
      <c r="S135" s="6"/>
      <c r="T135" s="6"/>
      <c r="U135" s="6"/>
      <c r="V135" s="6"/>
      <c r="W135" s="6"/>
      <c r="X135" s="6"/>
      <c r="Y135" s="6"/>
      <c r="Z135" s="6"/>
      <c r="AA135" s="6"/>
      <c r="AB135" s="6"/>
      <c r="AC135" s="6"/>
      <c r="AD135" s="6"/>
      <c r="AE135" s="6"/>
      <c r="AF135" s="6"/>
      <c r="AG135" s="6"/>
      <c r="AH135" s="6"/>
      <c r="AI135" s="6"/>
      <c r="AJ135" s="6"/>
      <c r="AK135" s="6"/>
      <c r="AL135" s="6"/>
      <c r="AM135" s="6"/>
      <c r="AN135" s="6"/>
      <c r="AO135" s="6"/>
      <c r="AP135" s="6"/>
      <c r="AQ135" s="6"/>
      <c r="AR135" s="6"/>
      <c r="AS135" s="6"/>
      <c r="AT135" s="6"/>
      <c r="AU135" s="6"/>
      <c r="AV135" s="6"/>
      <c r="AW135" s="6"/>
      <c r="AX135" s="6"/>
      <c r="AY135" s="6"/>
      <c r="AZ135" s="6"/>
    </row>
    <row r="136" spans="1:52" x14ac:dyDescent="0.25">
      <c r="L136" s="6"/>
      <c r="M136" s="6"/>
      <c r="N136" s="6"/>
      <c r="O136" s="6"/>
      <c r="P136" s="6"/>
      <c r="Q136" s="6"/>
      <c r="R136" s="6"/>
      <c r="S136" s="6"/>
      <c r="T136" s="6"/>
      <c r="U136" s="6"/>
      <c r="V136" s="6"/>
      <c r="W136" s="6"/>
      <c r="X136" s="6"/>
      <c r="Y136" s="6"/>
      <c r="Z136" s="6"/>
      <c r="AA136" s="6"/>
      <c r="AB136" s="6"/>
      <c r="AC136" s="6"/>
      <c r="AD136" s="6"/>
      <c r="AE136" s="6"/>
      <c r="AF136" s="6"/>
      <c r="AG136" s="6"/>
      <c r="AH136" s="6"/>
      <c r="AI136" s="6"/>
      <c r="AJ136" s="6"/>
      <c r="AK136" s="6"/>
      <c r="AL136" s="6"/>
      <c r="AM136" s="6"/>
      <c r="AN136" s="6"/>
      <c r="AO136" s="6"/>
      <c r="AP136" s="6"/>
      <c r="AQ136" s="6"/>
      <c r="AR136" s="6"/>
      <c r="AS136" s="6"/>
      <c r="AT136" s="6"/>
      <c r="AU136" s="6"/>
      <c r="AV136" s="6"/>
      <c r="AW136" s="6"/>
      <c r="AX136" s="6"/>
      <c r="AY136" s="6"/>
      <c r="AZ136" s="6"/>
    </row>
    <row r="137" spans="1:52" x14ac:dyDescent="0.25">
      <c r="L137" s="6"/>
      <c r="M137" s="6"/>
      <c r="N137" s="6"/>
      <c r="O137" s="6"/>
      <c r="P137" s="6"/>
      <c r="Q137" s="6"/>
      <c r="R137" s="6"/>
      <c r="S137" s="6"/>
      <c r="T137" s="6"/>
      <c r="U137" s="6"/>
      <c r="V137" s="6"/>
      <c r="W137" s="6"/>
      <c r="X137" s="6"/>
      <c r="Y137" s="6"/>
      <c r="Z137" s="6"/>
      <c r="AA137" s="6"/>
      <c r="AB137" s="6"/>
      <c r="AC137" s="6"/>
      <c r="AD137" s="6"/>
      <c r="AE137" s="6"/>
      <c r="AF137" s="6"/>
      <c r="AG137" s="6"/>
      <c r="AH137" s="6"/>
      <c r="AI137" s="6"/>
      <c r="AJ137" s="6"/>
      <c r="AK137" s="6"/>
      <c r="AL137" s="6"/>
      <c r="AM137" s="6"/>
      <c r="AN137" s="6"/>
      <c r="AO137" s="6"/>
      <c r="AP137" s="6"/>
      <c r="AQ137" s="6"/>
      <c r="AR137" s="6"/>
      <c r="AS137" s="6"/>
      <c r="AT137" s="6"/>
      <c r="AU137" s="6"/>
      <c r="AV137" s="6"/>
      <c r="AW137" s="6"/>
      <c r="AX137" s="6"/>
      <c r="AY137" s="6"/>
      <c r="AZ137" s="6"/>
    </row>
    <row r="138" spans="1:52" x14ac:dyDescent="0.25">
      <c r="L138" s="6"/>
      <c r="M138" s="6"/>
      <c r="N138" s="6"/>
      <c r="O138" s="6"/>
      <c r="P138" s="6"/>
      <c r="Q138" s="6"/>
      <c r="R138" s="6"/>
      <c r="S138" s="6"/>
      <c r="T138" s="6"/>
      <c r="U138" s="6"/>
      <c r="V138" s="6"/>
      <c r="W138" s="6"/>
      <c r="X138" s="6"/>
      <c r="Y138" s="6"/>
      <c r="Z138" s="6"/>
      <c r="AA138" s="6"/>
      <c r="AB138" s="6"/>
      <c r="AC138" s="6"/>
      <c r="AD138" s="6"/>
      <c r="AE138" s="6"/>
      <c r="AF138" s="6"/>
      <c r="AG138" s="6"/>
      <c r="AH138" s="6"/>
      <c r="AI138" s="6"/>
      <c r="AJ138" s="6"/>
      <c r="AK138" s="6"/>
      <c r="AL138" s="6"/>
      <c r="AM138" s="6"/>
      <c r="AN138" s="6"/>
      <c r="AO138" s="6"/>
      <c r="AP138" s="6"/>
      <c r="AQ138" s="6"/>
      <c r="AR138" s="6"/>
      <c r="AS138" s="6"/>
      <c r="AT138" s="6"/>
      <c r="AU138" s="6"/>
      <c r="AV138" s="6"/>
      <c r="AW138" s="6"/>
      <c r="AX138" s="6"/>
      <c r="AY138" s="6"/>
      <c r="AZ138" s="6"/>
    </row>
    <row r="139" spans="1:52" x14ac:dyDescent="0.25">
      <c r="L139" s="6"/>
      <c r="M139" s="6"/>
      <c r="N139" s="6"/>
      <c r="O139" s="6"/>
      <c r="P139" s="6"/>
      <c r="Q139" s="6"/>
      <c r="R139" s="6"/>
      <c r="S139" s="6"/>
      <c r="T139" s="6"/>
      <c r="U139" s="6"/>
      <c r="V139" s="6"/>
      <c r="W139" s="6"/>
      <c r="X139" s="6"/>
      <c r="Y139" s="6"/>
      <c r="Z139" s="6"/>
      <c r="AA139" s="6"/>
      <c r="AB139" s="6"/>
      <c r="AC139" s="6"/>
      <c r="AD139" s="6"/>
      <c r="AE139" s="6"/>
      <c r="AF139" s="6"/>
      <c r="AG139" s="6"/>
      <c r="AH139" s="6"/>
      <c r="AI139" s="6"/>
      <c r="AJ139" s="6"/>
      <c r="AK139" s="6"/>
      <c r="AL139" s="6"/>
      <c r="AM139" s="6"/>
      <c r="AN139" s="6"/>
      <c r="AO139" s="6"/>
      <c r="AP139" s="6"/>
      <c r="AQ139" s="6"/>
      <c r="AR139" s="6"/>
      <c r="AS139" s="6"/>
      <c r="AT139" s="6"/>
      <c r="AU139" s="6"/>
      <c r="AV139" s="6"/>
      <c r="AW139" s="6"/>
      <c r="AX139" s="6"/>
      <c r="AY139" s="6"/>
      <c r="AZ139" s="6"/>
    </row>
    <row r="140" spans="1:52" x14ac:dyDescent="0.25">
      <c r="L140" s="6"/>
      <c r="M140" s="6"/>
      <c r="N140" s="6"/>
      <c r="O140" s="6"/>
      <c r="P140" s="6"/>
      <c r="Q140" s="6"/>
      <c r="R140" s="6"/>
      <c r="S140" s="6"/>
      <c r="T140" s="6"/>
      <c r="U140" s="6"/>
      <c r="V140" s="6"/>
      <c r="W140" s="6"/>
      <c r="X140" s="6"/>
      <c r="Y140" s="6"/>
      <c r="Z140" s="6"/>
      <c r="AA140" s="6"/>
      <c r="AB140" s="6"/>
      <c r="AC140" s="6"/>
      <c r="AD140" s="6"/>
      <c r="AE140" s="6"/>
      <c r="AF140" s="6"/>
      <c r="AG140" s="6"/>
      <c r="AH140" s="6"/>
      <c r="AI140" s="6"/>
      <c r="AJ140" s="6"/>
      <c r="AK140" s="6"/>
      <c r="AL140" s="6"/>
      <c r="AM140" s="6"/>
      <c r="AN140" s="6"/>
      <c r="AO140" s="6"/>
      <c r="AP140" s="6"/>
      <c r="AQ140" s="6"/>
      <c r="AR140" s="6"/>
      <c r="AS140" s="6"/>
      <c r="AT140" s="6"/>
      <c r="AU140" s="6"/>
      <c r="AV140" s="6"/>
      <c r="AW140" s="6"/>
      <c r="AX140" s="6"/>
      <c r="AY140" s="6"/>
      <c r="AZ140" s="6"/>
    </row>
    <row r="141" spans="1:52" x14ac:dyDescent="0.25">
      <c r="L141" s="6"/>
      <c r="M141" s="6"/>
      <c r="N141" s="6"/>
      <c r="O141" s="6"/>
      <c r="P141" s="6"/>
      <c r="Q141" s="6"/>
      <c r="R141" s="6"/>
      <c r="S141" s="6"/>
      <c r="T141" s="6"/>
      <c r="U141" s="6"/>
      <c r="V141" s="6"/>
      <c r="W141" s="6"/>
      <c r="X141" s="6"/>
      <c r="Y141" s="6"/>
      <c r="Z141" s="6"/>
      <c r="AA141" s="6"/>
      <c r="AB141" s="6"/>
      <c r="AC141" s="6"/>
      <c r="AD141" s="6"/>
      <c r="AE141" s="6"/>
      <c r="AF141" s="6"/>
      <c r="AG141" s="6"/>
      <c r="AH141" s="6"/>
      <c r="AI141" s="6"/>
      <c r="AJ141" s="6"/>
      <c r="AK141" s="6"/>
      <c r="AL141" s="6"/>
      <c r="AM141" s="6"/>
      <c r="AN141" s="6"/>
      <c r="AO141" s="6"/>
      <c r="AP141" s="6"/>
      <c r="AQ141" s="6"/>
      <c r="AR141" s="6"/>
      <c r="AS141" s="6"/>
      <c r="AT141" s="6"/>
      <c r="AU141" s="6"/>
      <c r="AV141" s="6"/>
      <c r="AW141" s="6"/>
      <c r="AX141" s="6"/>
      <c r="AY141" s="6"/>
      <c r="AZ141" s="6"/>
    </row>
  </sheetData>
  <sheetProtection algorithmName="SHA-512" hashValue="WpuiWLLdW5N3jEIMyvPHxzF9W7huOAdBLbdGB00tTiAFCHv1SsjQzdX5KwEGp9jGB6HJW43Tu4oM2TfuZulJjA==" saltValue="LUBui0Nnkk8xJ60+OgttPw==" spinCount="100000" sheet="1" objects="1" scenarios="1"/>
  <scenarios current="0">
    <scenario name="xxx" count="1" user="Heinz" comment="Erstellt von Heinz am 2/4/2017">
      <inputCells r="J11" val="83.0364564912795"/>
    </scenario>
  </scenarios>
  <dataValidations count="4">
    <dataValidation type="decimal" allowBlank="1" showInputMessage="1" showErrorMessage="1" sqref="F9" xr:uid="{00000000-0002-0000-0000-000000000000}">
      <formula1>20</formula1>
      <formula2>300</formula2>
    </dataValidation>
    <dataValidation type="decimal" allowBlank="1" showInputMessage="1" showErrorMessage="1" sqref="F11" xr:uid="{00000000-0002-0000-0000-000001000000}">
      <formula1>150</formula1>
      <formula2>850</formula2>
    </dataValidation>
    <dataValidation type="decimal" allowBlank="1" showInputMessage="1" showErrorMessage="1" sqref="F13" xr:uid="{00000000-0002-0000-0000-000002000000}">
      <formula1>50</formula1>
      <formula2>300</formula2>
    </dataValidation>
    <dataValidation type="decimal" allowBlank="1" showInputMessage="1" showErrorMessage="1" sqref="F15" xr:uid="{00000000-0002-0000-0000-000003000000}">
      <formula1>2</formula1>
      <formula2>15</formula2>
    </dataValidation>
  </dataValidations>
  <pageMargins left="0.7" right="0.7" top="0.78740157499999996" bottom="0.78740157499999996" header="0.3" footer="0.3"/>
  <pageSetup paperSize="9" scale="70"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KONZEPT UND HINWEISE</vt:lpstr>
      <vt:lpstr>BERECHNUNG</vt:lpstr>
      <vt:lpstr>BERECHNUNG!Druckbereich</vt:lpstr>
      <vt:lpstr>'KONZEPT UND HINWEISE'!Druckbereich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Heinz</dc:creator>
  <cp:lastModifiedBy>Heinz Bangerter</cp:lastModifiedBy>
  <cp:lastPrinted>2024-04-08T14:15:51Z</cp:lastPrinted>
  <dcterms:created xsi:type="dcterms:W3CDTF">2017-02-03T15:01:15Z</dcterms:created>
  <dcterms:modified xsi:type="dcterms:W3CDTF">2024-04-08T14:22:11Z</dcterms:modified>
</cp:coreProperties>
</file>